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P\Сектор тарифной политики\17 Ежеквартальный отчет для сайта\2021\3 квартал\"/>
    </mc:Choice>
  </mc:AlternateContent>
  <bookViews>
    <workbookView xWindow="0" yWindow="0" windowWidth="28800" windowHeight="11700" firstSheet="1" activeTab="1"/>
  </bookViews>
  <sheets>
    <sheet name="Свод" sheetId="1" state="hidden" r:id="rId1"/>
    <sheet name="Ver1" sheetId="2" r:id="rId2"/>
  </sheets>
  <externalReferences>
    <externalReference r:id="rId3"/>
  </externalReferences>
  <definedNames>
    <definedName name="_FilterDatabase" localSheetId="1" hidden="1">'Ver1'!$C$1:$C$43</definedName>
    <definedName name="_GoBack" localSheetId="1">'Ver1'!#REF!</definedName>
    <definedName name="_GoBack" localSheetId="0">Свод!#REF!</definedName>
    <definedName name="Print_Area" localSheetId="1">'Ver1'!$B$1:$V$24</definedName>
    <definedName name="Print_Area" localSheetId="0">Свод!$A$1:$P$90</definedName>
    <definedName name="_xlnm.Print_Area" localSheetId="1">'Ver1'!$A$1:$W$25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2" l="1"/>
  <c r="L9" i="2"/>
  <c r="N9" i="2" l="1"/>
  <c r="O9" i="2"/>
  <c r="P9" i="2"/>
  <c r="Q9" i="2"/>
  <c r="R9" i="2"/>
  <c r="M13" i="2" l="1"/>
  <c r="M15" i="2"/>
  <c r="M17" i="2"/>
  <c r="M9" i="2" l="1"/>
  <c r="I9" i="2" l="1"/>
  <c r="H9" i="2"/>
  <c r="G9" i="2"/>
  <c r="F9" i="2"/>
  <c r="N11" i="1" l="1"/>
  <c r="M11" i="1"/>
  <c r="S11" i="1" s="1"/>
  <c r="N35" i="1"/>
  <c r="M35" i="1"/>
  <c r="N43" i="1"/>
  <c r="M43" i="1"/>
  <c r="N56" i="1"/>
  <c r="M56" i="1"/>
  <c r="M63" i="1"/>
  <c r="N63" i="1"/>
  <c r="N68" i="1" s="1"/>
  <c r="L60" i="1"/>
  <c r="L32" i="1"/>
  <c r="M68" i="1" l="1"/>
  <c r="L65" i="1"/>
  <c r="L66" i="1"/>
  <c r="L64" i="1"/>
  <c r="L58" i="1"/>
  <c r="L59" i="1"/>
  <c r="L57" i="1"/>
  <c r="L50" i="1"/>
  <c r="L51" i="1"/>
  <c r="L52" i="1"/>
  <c r="L53" i="1"/>
  <c r="L49" i="1"/>
  <c r="L45" i="1"/>
  <c r="L46" i="1"/>
  <c r="L47" i="1"/>
  <c r="L48" i="1"/>
  <c r="L36" i="1"/>
  <c r="L37" i="1"/>
  <c r="L38" i="1"/>
  <c r="L39" i="1"/>
  <c r="L40" i="1"/>
  <c r="L44" i="1"/>
  <c r="L43" i="1" s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5" i="1" l="1"/>
  <c r="L63" i="1"/>
  <c r="L11" i="1"/>
  <c r="L56" i="1"/>
  <c r="F63" i="1"/>
  <c r="I63" i="1"/>
  <c r="H63" i="1"/>
  <c r="G63" i="1"/>
  <c r="I56" i="1"/>
  <c r="H56" i="1"/>
  <c r="G56" i="1"/>
  <c r="F56" i="1"/>
  <c r="I43" i="1"/>
  <c r="H43" i="1"/>
  <c r="G43" i="1"/>
  <c r="I35" i="1"/>
  <c r="H35" i="1"/>
  <c r="G35" i="1"/>
  <c r="I11" i="1"/>
  <c r="H11" i="1"/>
  <c r="G11" i="1"/>
  <c r="L68" i="1" l="1"/>
  <c r="F35" i="1"/>
  <c r="H68" i="1"/>
  <c r="F11" i="1"/>
  <c r="F43" i="1"/>
  <c r="F68" i="1" l="1"/>
</calcChain>
</file>

<file path=xl/sharedStrings.xml><?xml version="1.0" encoding="utf-8"?>
<sst xmlns="http://schemas.openxmlformats.org/spreadsheetml/2006/main" count="258" uniqueCount="128">
  <si>
    <t>Ед. изм</t>
  </si>
  <si>
    <t xml:space="preserve">Количество </t>
  </si>
  <si>
    <t xml:space="preserve"> Сумма инвестиций, тыс. тенге  (без НДС)</t>
  </si>
  <si>
    <t>Источник инвестиций, тыс. тенге</t>
  </si>
  <si>
    <t>собственные</t>
  </si>
  <si>
    <t>заемные</t>
  </si>
  <si>
    <t>за счет иной деятельности</t>
  </si>
  <si>
    <t>Заместитель Генерального директора - Заместитель руководителя ГУП/Deputy General Director - Deputy PMT Leader</t>
  </si>
  <si>
    <t xml:space="preserve">Кемелова З. К. / Zaure Kemelova </t>
  </si>
  <si>
    <t>Заместитель директора Департамента контроля и аналитики /Deputy Director of Control and Analytics Department</t>
  </si>
  <si>
    <t>Всего на 2020 год</t>
  </si>
  <si>
    <t>Всего на 2021 год</t>
  </si>
  <si>
    <t>Всего на 2022 год</t>
  </si>
  <si>
    <t>Всего на 2023 год</t>
  </si>
  <si>
    <t>Всего на 2024 год</t>
  </si>
  <si>
    <t>Проект инвестиционной программы на 2024 год</t>
  </si>
  <si>
    <t>Проект инвестиционной программы на 2023 год</t>
  </si>
  <si>
    <t>Проект инвестиционной программы на 2022 год</t>
  </si>
  <si>
    <t>Проект инвестиционной программы на 2021 год</t>
  </si>
  <si>
    <t>Проект инвестиционной программы на 2020 год</t>
  </si>
  <si>
    <t>Первый Заместитель Генерального директора - Руководитель ГУП/First Deputy General Director - PMT Leader</t>
  </si>
  <si>
    <t>Ван Хэнлин / Wang Henglin</t>
  </si>
  <si>
    <t>Всего инвестиционная программа на 2020-2024 годы:</t>
  </si>
  <si>
    <t xml:space="preserve">Чэнь Гоюань / Chen  Guoyuan   </t>
  </si>
  <si>
    <t>Пен С. В. / Sergey Pen</t>
  </si>
  <si>
    <t>Ломакин В. М. / Vladimir Lomakin</t>
  </si>
  <si>
    <t>Чжао Чуаньхай / Zhao Chuanhai</t>
  </si>
  <si>
    <t xml:space="preserve">Директор Департамента материально-технического снабжения /Director of Procurement Department </t>
  </si>
  <si>
    <t>Фан Мин / Fang Ming</t>
  </si>
  <si>
    <t>Хуан Цзянь / Huang Jian</t>
  </si>
  <si>
    <t>Кулатаев Б. К. / Bulat Kulatayev</t>
  </si>
  <si>
    <t>Ван Лицзюнь / Wang Lijun</t>
  </si>
  <si>
    <t xml:space="preserve">Управляющий Координатор / Managing Coordinator </t>
  </si>
  <si>
    <t xml:space="preserve">Директор Департамента Инжиниринга / Director of Engineering Department </t>
  </si>
  <si>
    <t xml:space="preserve">Заместитель Директора Департамента Инжиниринга / Deputy Director of Engineering Department </t>
  </si>
  <si>
    <t xml:space="preserve">Директор Департамента капитального строительства / Director of Construction Department </t>
  </si>
  <si>
    <t xml:space="preserve">Заместитель Директора Департамента капитального строительства / Deputy Director of Construction Department </t>
  </si>
  <si>
    <t xml:space="preserve">Заместитель Директора Департамента материально-технического снабжения / Deputy Director of Procurement Department </t>
  </si>
  <si>
    <t>Директор Департамента контроля и аналитики / Director of control and analytics Department</t>
  </si>
  <si>
    <t>бюджетные средства</t>
  </si>
  <si>
    <t>нерегулируемая (иная) деятельность</t>
  </si>
  <si>
    <t xml:space="preserve">Приложение 1
к Правилам утверждения инвестиционных
программ (проектов) субъекта естественной
монополии, их корректировки, а также
проведения анализа информации об их
исполнении
</t>
  </si>
  <si>
    <t xml:space="preserve">Проект инвестиционной программы (проекта) ТОО "Газопровод Бейнеу-Шымкент" на 2020-2024 годы </t>
  </si>
  <si>
    <t xml:space="preserve">Наименование мероприятий инвестиционной программы (проекта) </t>
  </si>
  <si>
    <t>Вид деятельности - транспортировка товарного газа по магистральному газопроводу "Бейнеу-Бозой-Шымкент"</t>
  </si>
  <si>
    <t>Период инвестиционной программы: 2020-2024 годы</t>
  </si>
  <si>
    <t>____________________</t>
  </si>
  <si>
    <t>Строительство линейной части магистрального трубопровода на участке «Кереит» (1420,7 км)</t>
  </si>
  <si>
    <t>Расширение КС «Бозой»</t>
  </si>
  <si>
    <t xml:space="preserve">Строительство узла учета газа на перемычке между магистральным газопроводом «Бейнеу-Бозой-Шымкент»  и магистральным газопроводом  «Бухара-Урал» (929 км) </t>
  </si>
  <si>
    <t>Расширение ГИС «Бейнеу»</t>
  </si>
  <si>
    <t>Авторский надзор</t>
  </si>
  <si>
    <t>Основные средства для поддержания текущего уровня производства МГ</t>
  </si>
  <si>
    <t>Основные средства для поддержания текущего уровня производства по КС-1 Бозой</t>
  </si>
  <si>
    <t>Основные средства для поддержания текущего уровня производства по ГИС</t>
  </si>
  <si>
    <t>Закуп термошкафов для ультразвуковых счетчиков на ГИС Акбулак</t>
  </si>
  <si>
    <t>Закуп термошкафов для ультразвуковых счетчиков, датчиков температуры и датчиков давления на ГИС Бозой</t>
  </si>
  <si>
    <t>Закуп оборудования для метрологической лаборатории ГИС Бозой</t>
  </si>
  <si>
    <t>Реконструкция (расширение) существующего склада аварийного запаса труб ГИС «Бейнеу» МГ «ББШ»</t>
  </si>
  <si>
    <t>Реконструкция перехода МГ «ББШ» через автодорогу IV категорий п.Бейнеу – месторождение «Шагырлы-Шомишти»</t>
  </si>
  <si>
    <t>Реконструкция помещения аккумуляторной с  ИБП на ГИС «Акбулак» с корректировкой проекта</t>
  </si>
  <si>
    <t>Работы по монтажу активных фильтров нелинейных искажений для ГИС «Акбулак».</t>
  </si>
  <si>
    <t>Ремонт оборудования системы ЭХЗ на МГ "ББШ" на участке 0-1454 км.</t>
  </si>
  <si>
    <t>Капитальный ремонт БКЭС</t>
  </si>
  <si>
    <t xml:space="preserve"> км</t>
  </si>
  <si>
    <t>ед.</t>
  </si>
  <si>
    <t>услуга</t>
  </si>
  <si>
    <t>Приобретение КС "Арал"</t>
  </si>
  <si>
    <t>Приобретение КС "КоркытАта"</t>
  </si>
  <si>
    <t>Приобретение КС "Туркестан"</t>
  </si>
  <si>
    <t>Приобретение КС "Байганин"</t>
  </si>
  <si>
    <t>Строительство ГИС «Кереит»</t>
  </si>
  <si>
    <t>Системы телекоммуникаций и SCADA  на участке «Кереит»</t>
  </si>
  <si>
    <t>Строительство вдольтрассового автодорожного полотна на участке «Кереит»</t>
  </si>
  <si>
    <t>км</t>
  </si>
  <si>
    <t>Проведения внутритрубной инспекции на участке с 0 по 311км МГ "ББШ"</t>
  </si>
  <si>
    <t xml:space="preserve">Услуги по поверке ультразвуковых расходомеров газа измерительной системы на ГИС «Бозой» </t>
  </si>
  <si>
    <t>Капитальный ремонт газовой турбины на КС Бозой</t>
  </si>
  <si>
    <t xml:space="preserve">услуга </t>
  </si>
  <si>
    <t>Капитальный ремонт ГПЭС КС-1 "Бозой"</t>
  </si>
  <si>
    <t>Капитальный ремонт Газовой турбины на КС Бозой</t>
  </si>
  <si>
    <t>Капитальный ремонт газовой турбины на КС Караозек</t>
  </si>
  <si>
    <t>Проведения внутритрубной инспекции на участке с 311 по 1454 км МГ "ББШ"</t>
  </si>
  <si>
    <t>Заместитель Генерального директора по эксплуатации / Deputy General Director for Operation</t>
  </si>
  <si>
    <t>Бегешев А. А. / Akhmet Begeshev</t>
  </si>
  <si>
    <t>Заместитель Генерального директора по коммерции/Deputy General Director for Commerce</t>
  </si>
  <si>
    <t>Нуралин А. Б. / Adil Nuralin</t>
  </si>
  <si>
    <t>Саурамбаев Б. К. / Beibut Saurambayev</t>
  </si>
  <si>
    <t>Федосенко В. В. / Vyacheslav Fedossenko</t>
  </si>
  <si>
    <t>Темиргалиев А. Г. / A. Temirgaliyev</t>
  </si>
  <si>
    <t>Заместитель Генерального директора по экономике и финансам/ Deputy General Director, Economics and Finance</t>
  </si>
  <si>
    <t xml:space="preserve">Шабдукаримов С. Б. / Sanzhar Shabdukarimov </t>
  </si>
  <si>
    <t>Заместитель Генерального директора - Главный бухгалтер/                                                                            Deputy General Director - Chief Accountant</t>
  </si>
  <si>
    <t xml:space="preserve">Лю Ваньюй / Liu Wanyu </t>
  </si>
  <si>
    <t>Обустройства точек отбора выхлопных газов на БКЭС МГ "ББШ" на участке 0-1454 км</t>
  </si>
  <si>
    <t>Заместитель генерального директора – Заместитель руководителя ГУП/  Deputy General Director – Deputy PMT Leader</t>
  </si>
  <si>
    <t>Чжао Шоуи / Zhao Shouyi</t>
  </si>
  <si>
    <t>Построение производственной и информационной системы управления</t>
  </si>
  <si>
    <t>Приобретение основных средств  (компрессорные станции)</t>
  </si>
  <si>
    <t xml:space="preserve">Основные средства для поддержания текущего уровня производства </t>
  </si>
  <si>
    <t>Капитальный ремонт основных средств</t>
  </si>
  <si>
    <t xml:space="preserve">Проверка </t>
  </si>
  <si>
    <t>работа</t>
  </si>
  <si>
    <t>Реконструкция и ремонт (расширение основых средств)</t>
  </si>
  <si>
    <t>Приобретение основных средств  (для газоизмерительных станции)</t>
  </si>
  <si>
    <t>Сумма инвестиций 
тыс. тенге (без НДС)</t>
  </si>
  <si>
    <t>Место расположение объектов</t>
  </si>
  <si>
    <t>Стадия исполнения</t>
  </si>
  <si>
    <t xml:space="preserve">Сроки исполнения </t>
  </si>
  <si>
    <t xml:space="preserve">МГ "ББШ" участок 0-311км, участок 311-1454,2 км </t>
  </si>
  <si>
    <t>КС "Бозой" Актюбинская область</t>
  </si>
  <si>
    <t>ГИС "Бейнеу" Мангыстауская область, ГИС "Акбулак" Туркестанская область, МГ "ББШ" участок 0-1454 км</t>
  </si>
  <si>
    <t>ГИС "Акбулак" Туркестанская область, ГИС "Бозой" Актюбинская область</t>
  </si>
  <si>
    <t>В процессе исполнения</t>
  </si>
  <si>
    <t>Актюбинская обл., Шалкарский р-н</t>
  </si>
  <si>
    <t>Мангыстауская обл., Шалкарский р-н</t>
  </si>
  <si>
    <t xml:space="preserve">Расходы на основании условий договора №251-12/2012/2012/BSGP/PMT-033 от 14.09.2012 по 1-му этапу </t>
  </si>
  <si>
    <t>*- Факт отражен на основании первичных бухгалтерских документов</t>
  </si>
  <si>
    <t>Резерва, наличия свободных и доступных мощностей по магистральному газопроводу "Бейнеу-Бозой-Шымкент" не имеется.</t>
  </si>
  <si>
    <t>Актюбинская обл.</t>
  </si>
  <si>
    <t>Актюбинская обл.,
Мангыстауская обл.
Кызылординская обл., Туркестанская обл.</t>
  </si>
  <si>
    <t>Проведение внутритрубной инспекции на участке с 0 по 311 км МГ "ББШ"</t>
  </si>
  <si>
    <t>МГ "ББШ" участок 0-311км</t>
  </si>
  <si>
    <t>2-е полугодие 2021 года</t>
  </si>
  <si>
    <t>Ежеквартальная информация о ходе исполнения инвестиционной программы за 2021 года</t>
  </si>
  <si>
    <t xml:space="preserve"> Инвестиционной программа на 2021 год</t>
  </si>
  <si>
    <t>Исполнено</t>
  </si>
  <si>
    <t>Фактическое исполнение за 3 квартал 2021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</si>
</sst>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1" fontId="2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2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9" fontId="5" fillId="0" borderId="7" xfId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9" fontId="5" fillId="0" borderId="13" xfId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1" fontId="6" fillId="0" borderId="0" xfId="0" applyNumberFormat="1" applyFont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 wrapText="1"/>
    </xf>
    <xf numFmtId="0" fontId="5" fillId="0" borderId="7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9" fontId="5" fillId="0" borderId="16" xfId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9" fontId="5" fillId="0" borderId="25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Border="1" applyAlignment="1">
      <alignment wrapText="1"/>
    </xf>
    <xf numFmtId="3" fontId="3" fillId="0" borderId="0" xfId="0" applyNumberFormat="1" applyFont="1" applyFill="1"/>
    <xf numFmtId="1" fontId="5" fillId="0" borderId="7" xfId="1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8" fillId="0" borderId="0" xfId="2" applyFont="1" applyFill="1" applyAlignment="1">
      <alignment vertical="center"/>
    </xf>
    <xf numFmtId="0" fontId="8" fillId="0" borderId="0" xfId="2" applyFont="1" applyFill="1"/>
    <xf numFmtId="0" fontId="3" fillId="0" borderId="7" xfId="0" applyFont="1" applyFill="1" applyBorder="1" applyAlignment="1">
      <alignment vertical="center"/>
    </xf>
    <xf numFmtId="0" fontId="3" fillId="0" borderId="10" xfId="0" applyFont="1" applyFill="1" applyBorder="1"/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1" fontId="6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1" fontId="6" fillId="0" borderId="0" xfId="0" applyNumberFormat="1" applyFont="1" applyFill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 wrapText="1"/>
    </xf>
    <xf numFmtId="0" fontId="9" fillId="0" borderId="0" xfId="2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5;&#1086;&#1076;&#1090;&#1074;&#1077;&#1088;&#1078;&#1076;&#1072;&#1102;&#1097;&#1080;&#1077;%20&#1055;&#1058;&#1044;\26.07.2019&#1075;.%20&#1048;&#1085;&#1092;&#1086;&#1088;&#1084;&#1072;&#1094;&#1080;&#1103;%20&#1087;&#1086;%20&#1048;&#1055;%20&#1055;&#1058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D"/>
    </sheetNames>
    <sheetDataSet>
      <sheetData sheetId="0">
        <row r="5">
          <cell r="C5">
            <v>26073.874</v>
          </cell>
        </row>
        <row r="6">
          <cell r="C6">
            <v>31671.734900000003</v>
          </cell>
        </row>
        <row r="10">
          <cell r="C10">
            <v>23160.82</v>
          </cell>
        </row>
        <row r="11">
          <cell r="C11">
            <v>392523.3</v>
          </cell>
        </row>
        <row r="13">
          <cell r="C13">
            <v>17857</v>
          </cell>
        </row>
        <row r="14">
          <cell r="C14">
            <v>54375</v>
          </cell>
        </row>
        <row r="16">
          <cell r="C16">
            <v>133929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89"/>
  <sheetViews>
    <sheetView view="pageBreakPreview" topLeftCell="A4" zoomScaleNormal="100" zoomScaleSheetLayoutView="100" workbookViewId="0">
      <selection activeCell="M54" sqref="M54"/>
    </sheetView>
  </sheetViews>
  <sheetFormatPr defaultRowHeight="15" x14ac:dyDescent="0.25"/>
  <cols>
    <col min="1" max="1" width="3.7109375" style="4" customWidth="1"/>
    <col min="2" max="2" width="5.140625" style="2" customWidth="1"/>
    <col min="3" max="3" width="62.85546875" style="3" customWidth="1"/>
    <col min="4" max="4" width="9.5703125" style="2" hidden="1" customWidth="1"/>
    <col min="5" max="5" width="11" style="2" hidden="1" customWidth="1"/>
    <col min="6" max="6" width="22.28515625" style="2" hidden="1" customWidth="1"/>
    <col min="7" max="7" width="17.140625" style="2" hidden="1" customWidth="1"/>
    <col min="8" max="8" width="16" style="2" hidden="1" customWidth="1"/>
    <col min="9" max="9" width="17.5703125" style="2" hidden="1" customWidth="1"/>
    <col min="10" max="10" width="10.7109375" style="2" customWidth="1"/>
    <col min="11" max="11" width="14.140625" style="2" customWidth="1"/>
    <col min="12" max="12" width="27" style="2" customWidth="1"/>
    <col min="13" max="15" width="22.85546875" style="2" customWidth="1"/>
    <col min="16" max="16" width="25.42578125" style="2" customWidth="1"/>
    <col min="17" max="16384" width="9.140625" style="4"/>
  </cols>
  <sheetData>
    <row r="2" spans="2:19" ht="97.5" customHeight="1" x14ac:dyDescent="0.25">
      <c r="B2" s="147" t="s">
        <v>41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2:19" ht="24" customHeight="1" x14ac:dyDescent="0.25">
      <c r="B3" s="141" t="s">
        <v>42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2:19" ht="24" customHeight="1" x14ac:dyDescent="0.25">
      <c r="B4" s="141" t="s">
        <v>44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2:19" ht="24" customHeight="1" x14ac:dyDescent="0.25">
      <c r="B5" s="142" t="s">
        <v>45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2:19" ht="27" customHeight="1" thickBot="1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9" ht="19.5" customHeight="1" x14ac:dyDescent="0.25">
      <c r="B7" s="139"/>
      <c r="C7" s="143" t="s">
        <v>43</v>
      </c>
      <c r="D7" s="139" t="s">
        <v>0</v>
      </c>
      <c r="E7" s="134" t="s">
        <v>1</v>
      </c>
      <c r="F7" s="134" t="s">
        <v>2</v>
      </c>
      <c r="G7" s="134" t="s">
        <v>3</v>
      </c>
      <c r="H7" s="134"/>
      <c r="I7" s="136"/>
      <c r="J7" s="139" t="s">
        <v>0</v>
      </c>
      <c r="K7" s="134" t="s">
        <v>1</v>
      </c>
      <c r="L7" s="134" t="s">
        <v>2</v>
      </c>
      <c r="M7" s="136" t="s">
        <v>3</v>
      </c>
      <c r="N7" s="137"/>
      <c r="O7" s="137"/>
      <c r="P7" s="138"/>
    </row>
    <row r="8" spans="2:19" ht="38.25" customHeight="1" x14ac:dyDescent="0.25">
      <c r="B8" s="140"/>
      <c r="C8" s="144"/>
      <c r="D8" s="140"/>
      <c r="E8" s="135"/>
      <c r="F8" s="135"/>
      <c r="G8" s="6" t="s">
        <v>4</v>
      </c>
      <c r="H8" s="6" t="s">
        <v>5</v>
      </c>
      <c r="I8" s="7" t="s">
        <v>6</v>
      </c>
      <c r="J8" s="140"/>
      <c r="K8" s="135"/>
      <c r="L8" s="135"/>
      <c r="M8" s="6" t="s">
        <v>4</v>
      </c>
      <c r="N8" s="6" t="s">
        <v>5</v>
      </c>
      <c r="O8" s="6" t="s">
        <v>39</v>
      </c>
      <c r="P8" s="8" t="s">
        <v>40</v>
      </c>
    </row>
    <row r="9" spans="2:19" ht="16.5" thickBot="1" x14ac:dyDescent="0.3">
      <c r="B9" s="9">
        <v>1</v>
      </c>
      <c r="C9" s="10">
        <v>2</v>
      </c>
      <c r="D9" s="9">
        <v>3</v>
      </c>
      <c r="E9" s="11">
        <v>4</v>
      </c>
      <c r="F9" s="11">
        <v>5</v>
      </c>
      <c r="G9" s="11">
        <v>6</v>
      </c>
      <c r="H9" s="11">
        <v>7</v>
      </c>
      <c r="I9" s="12">
        <v>8</v>
      </c>
      <c r="J9" s="9">
        <v>3</v>
      </c>
      <c r="K9" s="11">
        <v>4</v>
      </c>
      <c r="L9" s="11">
        <v>5</v>
      </c>
      <c r="M9" s="11">
        <v>6</v>
      </c>
      <c r="N9" s="11">
        <v>7</v>
      </c>
      <c r="O9" s="11">
        <v>8</v>
      </c>
      <c r="P9" s="10">
        <v>9</v>
      </c>
    </row>
    <row r="10" spans="2:19" ht="18.75" customHeight="1" thickBot="1" x14ac:dyDescent="0.3">
      <c r="B10" s="150" t="s">
        <v>19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3"/>
      <c r="P10" s="14"/>
    </row>
    <row r="11" spans="2:19" ht="15.75" x14ac:dyDescent="0.25">
      <c r="B11" s="15"/>
      <c r="C11" s="16" t="s">
        <v>10</v>
      </c>
      <c r="D11" s="15"/>
      <c r="E11" s="17"/>
      <c r="F11" s="18">
        <f>SUM(F21:F33)</f>
        <v>0</v>
      </c>
      <c r="G11" s="18">
        <f>G21</f>
        <v>0</v>
      </c>
      <c r="H11" s="18">
        <f>SUM(H21:H33)</f>
        <v>0</v>
      </c>
      <c r="I11" s="18">
        <f>I21</f>
        <v>0</v>
      </c>
      <c r="J11" s="15"/>
      <c r="K11" s="17"/>
      <c r="L11" s="18">
        <f>SUM(L12:L33)</f>
        <v>259602560.74444947</v>
      </c>
      <c r="M11" s="18">
        <f>SUM(M12:M33)</f>
        <v>211045107.76018262</v>
      </c>
      <c r="N11" s="18">
        <f>SUM(N12:N33)</f>
        <v>48557452.984266832</v>
      </c>
      <c r="O11" s="18"/>
      <c r="P11" s="19"/>
      <c r="S11" s="105" t="e">
        <f>M11-Свод!M11ъ</f>
        <v>#NAME?</v>
      </c>
    </row>
    <row r="12" spans="2:19" ht="18" customHeight="1" x14ac:dyDescent="0.25">
      <c r="B12" s="41">
        <v>1</v>
      </c>
      <c r="C12" s="45" t="s">
        <v>48</v>
      </c>
      <c r="D12" s="21"/>
      <c r="E12" s="21"/>
      <c r="F12" s="52"/>
      <c r="G12" s="52"/>
      <c r="H12" s="52"/>
      <c r="I12" s="52"/>
      <c r="J12" s="21" t="s">
        <v>65</v>
      </c>
      <c r="K12" s="21"/>
      <c r="L12" s="22">
        <f t="shared" ref="L12:L30" si="0">M12+N12</f>
        <v>47758251.875554308</v>
      </c>
      <c r="M12" s="81">
        <v>0</v>
      </c>
      <c r="N12" s="22">
        <v>47758251.875554308</v>
      </c>
      <c r="O12" s="52"/>
      <c r="P12" s="44"/>
    </row>
    <row r="13" spans="2:19" ht="47.25" x14ac:dyDescent="0.25">
      <c r="B13" s="41">
        <v>2</v>
      </c>
      <c r="C13" s="45" t="s">
        <v>49</v>
      </c>
      <c r="D13" s="21"/>
      <c r="E13" s="21"/>
      <c r="F13" s="52"/>
      <c r="G13" s="52"/>
      <c r="H13" s="52"/>
      <c r="I13" s="52"/>
      <c r="J13" s="21" t="s">
        <v>65</v>
      </c>
      <c r="K13" s="21"/>
      <c r="L13" s="22">
        <f t="shared" si="0"/>
        <v>8067628.2589249779</v>
      </c>
      <c r="M13" s="22">
        <v>8067628.2589249779</v>
      </c>
      <c r="N13" s="52">
        <v>0</v>
      </c>
      <c r="O13" s="52"/>
      <c r="P13" s="44"/>
    </row>
    <row r="14" spans="2:19" ht="18" customHeight="1" x14ac:dyDescent="0.25">
      <c r="B14" s="41">
        <v>3</v>
      </c>
      <c r="C14" s="45" t="s">
        <v>50</v>
      </c>
      <c r="D14" s="21"/>
      <c r="E14" s="21"/>
      <c r="F14" s="52"/>
      <c r="G14" s="52"/>
      <c r="H14" s="52"/>
      <c r="I14" s="52"/>
      <c r="J14" s="21" t="s">
        <v>65</v>
      </c>
      <c r="K14" s="21"/>
      <c r="L14" s="22">
        <f t="shared" si="0"/>
        <v>799201.10871252546</v>
      </c>
      <c r="M14" s="81">
        <v>0</v>
      </c>
      <c r="N14" s="22">
        <v>799201.10871252546</v>
      </c>
      <c r="O14" s="52"/>
      <c r="P14" s="44"/>
    </row>
    <row r="15" spans="2:19" ht="18" customHeight="1" x14ac:dyDescent="0.25">
      <c r="B15" s="41">
        <v>4</v>
      </c>
      <c r="C15" s="45" t="s">
        <v>51</v>
      </c>
      <c r="D15" s="21"/>
      <c r="E15" s="21"/>
      <c r="F15" s="52"/>
      <c r="G15" s="52"/>
      <c r="H15" s="52"/>
      <c r="I15" s="52"/>
      <c r="J15" s="21" t="s">
        <v>66</v>
      </c>
      <c r="K15" s="21"/>
      <c r="L15" s="22">
        <f t="shared" si="0"/>
        <v>234040.95525764648</v>
      </c>
      <c r="M15" s="22">
        <v>234040.95525764648</v>
      </c>
      <c r="N15" s="52"/>
      <c r="O15" s="52"/>
      <c r="P15" s="44"/>
    </row>
    <row r="16" spans="2:19" ht="18" customHeight="1" x14ac:dyDescent="0.25">
      <c r="B16" s="41">
        <v>5</v>
      </c>
      <c r="C16" s="45" t="s">
        <v>67</v>
      </c>
      <c r="D16" s="21"/>
      <c r="E16" s="21"/>
      <c r="F16" s="52"/>
      <c r="G16" s="52"/>
      <c r="H16" s="52"/>
      <c r="I16" s="52"/>
      <c r="J16" s="21" t="s">
        <v>65</v>
      </c>
      <c r="K16" s="21"/>
      <c r="L16" s="22">
        <f t="shared" si="0"/>
        <v>50000000</v>
      </c>
      <c r="M16" s="22">
        <v>50000000</v>
      </c>
      <c r="N16" s="52"/>
      <c r="O16" s="52"/>
      <c r="P16" s="44"/>
    </row>
    <row r="17" spans="2:16" ht="18" customHeight="1" x14ac:dyDescent="0.25">
      <c r="B17" s="41">
        <v>6</v>
      </c>
      <c r="C17" s="45" t="s">
        <v>68</v>
      </c>
      <c r="D17" s="21"/>
      <c r="E17" s="21"/>
      <c r="F17" s="52"/>
      <c r="G17" s="52"/>
      <c r="H17" s="52"/>
      <c r="I17" s="52"/>
      <c r="J17" s="21" t="s">
        <v>65</v>
      </c>
      <c r="K17" s="21"/>
      <c r="L17" s="22">
        <f t="shared" si="0"/>
        <v>50000000</v>
      </c>
      <c r="M17" s="22">
        <v>50000000</v>
      </c>
      <c r="N17" s="52"/>
      <c r="O17" s="52"/>
      <c r="P17" s="44"/>
    </row>
    <row r="18" spans="2:16" ht="18" customHeight="1" x14ac:dyDescent="0.25">
      <c r="B18" s="41">
        <v>7</v>
      </c>
      <c r="C18" s="45" t="s">
        <v>69</v>
      </c>
      <c r="D18" s="21"/>
      <c r="E18" s="21"/>
      <c r="F18" s="52"/>
      <c r="G18" s="52"/>
      <c r="H18" s="52"/>
      <c r="I18" s="52"/>
      <c r="J18" s="21" t="s">
        <v>65</v>
      </c>
      <c r="K18" s="21"/>
      <c r="L18" s="22">
        <f t="shared" si="0"/>
        <v>50000000</v>
      </c>
      <c r="M18" s="22">
        <v>50000000</v>
      </c>
      <c r="N18" s="52"/>
      <c r="O18" s="52"/>
      <c r="P18" s="44"/>
    </row>
    <row r="19" spans="2:16" ht="18" customHeight="1" x14ac:dyDescent="0.25">
      <c r="B19" s="41">
        <v>8</v>
      </c>
      <c r="C19" s="45" t="s">
        <v>70</v>
      </c>
      <c r="D19" s="21"/>
      <c r="E19" s="21"/>
      <c r="F19" s="52"/>
      <c r="G19" s="52"/>
      <c r="H19" s="52"/>
      <c r="I19" s="52"/>
      <c r="J19" s="21" t="s">
        <v>65</v>
      </c>
      <c r="K19" s="21"/>
      <c r="L19" s="22">
        <f t="shared" si="0"/>
        <v>50000000</v>
      </c>
      <c r="M19" s="22">
        <v>50000000</v>
      </c>
      <c r="N19" s="52"/>
      <c r="O19" s="52"/>
      <c r="P19" s="44"/>
    </row>
    <row r="20" spans="2:16" ht="31.5" x14ac:dyDescent="0.25">
      <c r="B20" s="41">
        <v>9</v>
      </c>
      <c r="C20" s="45" t="s">
        <v>52</v>
      </c>
      <c r="D20" s="21"/>
      <c r="E20" s="21"/>
      <c r="F20" s="52"/>
      <c r="G20" s="52"/>
      <c r="H20" s="52"/>
      <c r="I20" s="52"/>
      <c r="J20" s="21" t="s">
        <v>65</v>
      </c>
      <c r="K20" s="21"/>
      <c r="L20" s="22">
        <f t="shared" si="0"/>
        <v>86250</v>
      </c>
      <c r="M20" s="22">
        <v>86250</v>
      </c>
      <c r="N20" s="52"/>
      <c r="O20" s="52"/>
      <c r="P20" s="44"/>
    </row>
    <row r="21" spans="2:16" ht="35.25" customHeight="1" x14ac:dyDescent="0.25">
      <c r="B21" s="41">
        <v>10</v>
      </c>
      <c r="C21" s="45" t="s">
        <v>53</v>
      </c>
      <c r="D21" s="21"/>
      <c r="E21" s="21"/>
      <c r="F21" s="22"/>
      <c r="G21" s="22"/>
      <c r="H21" s="22"/>
      <c r="I21" s="22"/>
      <c r="J21" s="21" t="s">
        <v>65</v>
      </c>
      <c r="K21" s="23"/>
      <c r="L21" s="22">
        <f t="shared" si="0"/>
        <v>23830.45</v>
      </c>
      <c r="M21" s="22">
        <v>23830.45</v>
      </c>
      <c r="N21" s="22"/>
      <c r="O21" s="22"/>
      <c r="P21" s="24"/>
    </row>
    <row r="22" spans="2:16" ht="35.25" customHeight="1" x14ac:dyDescent="0.25">
      <c r="B22" s="41">
        <v>11</v>
      </c>
      <c r="C22" s="45" t="s">
        <v>54</v>
      </c>
      <c r="D22" s="21"/>
      <c r="E22" s="21"/>
      <c r="F22" s="22"/>
      <c r="G22" s="22"/>
      <c r="H22" s="22"/>
      <c r="I22" s="22"/>
      <c r="J22" s="21" t="s">
        <v>65</v>
      </c>
      <c r="K22" s="23"/>
      <c r="L22" s="22">
        <f t="shared" si="0"/>
        <v>28910.77</v>
      </c>
      <c r="M22" s="22">
        <v>28910.77</v>
      </c>
      <c r="N22" s="22"/>
      <c r="O22" s="22"/>
      <c r="P22" s="24"/>
    </row>
    <row r="23" spans="2:16" ht="35.25" customHeight="1" x14ac:dyDescent="0.25">
      <c r="B23" s="41">
        <v>12</v>
      </c>
      <c r="C23" s="45" t="s">
        <v>55</v>
      </c>
      <c r="D23" s="21"/>
      <c r="E23" s="21"/>
      <c r="F23" s="22"/>
      <c r="G23" s="22"/>
      <c r="H23" s="22"/>
      <c r="I23" s="22"/>
      <c r="J23" s="21" t="s">
        <v>65</v>
      </c>
      <c r="K23" s="23"/>
      <c r="L23" s="22">
        <f t="shared" si="0"/>
        <v>5443.22</v>
      </c>
      <c r="M23" s="22">
        <v>5443.22</v>
      </c>
      <c r="N23" s="22"/>
      <c r="O23" s="22"/>
      <c r="P23" s="24"/>
    </row>
    <row r="24" spans="2:16" ht="35.25" customHeight="1" x14ac:dyDescent="0.25">
      <c r="B24" s="41">
        <v>13</v>
      </c>
      <c r="C24" s="45" t="s">
        <v>56</v>
      </c>
      <c r="D24" s="21"/>
      <c r="E24" s="21"/>
      <c r="F24" s="22"/>
      <c r="G24" s="22"/>
      <c r="H24" s="22"/>
      <c r="I24" s="22"/>
      <c r="J24" s="21" t="s">
        <v>65</v>
      </c>
      <c r="K24" s="23"/>
      <c r="L24" s="22">
        <f t="shared" si="0"/>
        <v>5608.4660000000003</v>
      </c>
      <c r="M24" s="22">
        <v>5608.4660000000003</v>
      </c>
      <c r="N24" s="22"/>
      <c r="O24" s="22"/>
      <c r="P24" s="24"/>
    </row>
    <row r="25" spans="2:16" ht="33" customHeight="1" x14ac:dyDescent="0.25">
      <c r="B25" s="41">
        <v>14</v>
      </c>
      <c r="C25" s="46" t="s">
        <v>57</v>
      </c>
      <c r="D25" s="21"/>
      <c r="E25" s="21"/>
      <c r="F25" s="22"/>
      <c r="G25" s="22"/>
      <c r="H25" s="22"/>
      <c r="I25" s="22"/>
      <c r="J25" s="47" t="s">
        <v>65</v>
      </c>
      <c r="K25" s="23"/>
      <c r="L25" s="22">
        <f t="shared" si="0"/>
        <v>142074</v>
      </c>
      <c r="M25" s="48">
        <v>142074</v>
      </c>
      <c r="N25" s="22"/>
      <c r="O25" s="22"/>
      <c r="P25" s="24"/>
    </row>
    <row r="26" spans="2:16" ht="35.25" customHeight="1" x14ac:dyDescent="0.25">
      <c r="B26" s="41">
        <v>15</v>
      </c>
      <c r="C26" s="45" t="s">
        <v>58</v>
      </c>
      <c r="D26" s="21"/>
      <c r="E26" s="21"/>
      <c r="F26" s="22"/>
      <c r="G26" s="22"/>
      <c r="H26" s="22"/>
      <c r="I26" s="22"/>
      <c r="J26" s="21" t="s">
        <v>66</v>
      </c>
      <c r="K26" s="23"/>
      <c r="L26" s="22">
        <f t="shared" si="0"/>
        <v>23740.34</v>
      </c>
      <c r="M26" s="22">
        <v>23740.34</v>
      </c>
      <c r="N26" s="22"/>
      <c r="O26" s="22"/>
      <c r="P26" s="24"/>
    </row>
    <row r="27" spans="2:16" ht="35.25" customHeight="1" x14ac:dyDescent="0.25">
      <c r="B27" s="41">
        <v>16</v>
      </c>
      <c r="C27" s="45" t="s">
        <v>59</v>
      </c>
      <c r="D27" s="21"/>
      <c r="E27" s="21"/>
      <c r="F27" s="22"/>
      <c r="G27" s="22"/>
      <c r="H27" s="22"/>
      <c r="I27" s="22"/>
      <c r="J27" s="21" t="s">
        <v>66</v>
      </c>
      <c r="K27" s="23"/>
      <c r="L27" s="22">
        <f t="shared" si="0"/>
        <v>392523.3</v>
      </c>
      <c r="M27" s="22">
        <v>392523.3</v>
      </c>
      <c r="N27" s="22"/>
      <c r="O27" s="22"/>
      <c r="P27" s="24"/>
    </row>
    <row r="28" spans="2:16" ht="35.25" customHeight="1" x14ac:dyDescent="0.25">
      <c r="B28" s="41">
        <v>17</v>
      </c>
      <c r="C28" s="46" t="s">
        <v>60</v>
      </c>
      <c r="D28" s="21"/>
      <c r="E28" s="21"/>
      <c r="F28" s="22"/>
      <c r="G28" s="22"/>
      <c r="H28" s="22"/>
      <c r="I28" s="22"/>
      <c r="J28" s="47" t="s">
        <v>66</v>
      </c>
      <c r="K28" s="23"/>
      <c r="L28" s="22">
        <f t="shared" si="0"/>
        <v>107237</v>
      </c>
      <c r="M28" s="54">
        <v>107237</v>
      </c>
      <c r="N28" s="22"/>
      <c r="O28" s="22"/>
      <c r="P28" s="24"/>
    </row>
    <row r="29" spans="2:16" ht="35.25" customHeight="1" x14ac:dyDescent="0.25">
      <c r="B29" s="41">
        <v>18</v>
      </c>
      <c r="C29" s="46" t="s">
        <v>61</v>
      </c>
      <c r="D29" s="21"/>
      <c r="E29" s="21"/>
      <c r="F29" s="22"/>
      <c r="G29" s="22"/>
      <c r="H29" s="22"/>
      <c r="I29" s="22"/>
      <c r="J29" s="47" t="s">
        <v>66</v>
      </c>
      <c r="K29" s="23"/>
      <c r="L29" s="22">
        <f t="shared" si="0"/>
        <v>17857</v>
      </c>
      <c r="M29" s="48">
        <v>17857</v>
      </c>
      <c r="N29" s="22"/>
      <c r="O29" s="22"/>
      <c r="P29" s="24"/>
    </row>
    <row r="30" spans="2:16" ht="33.75" customHeight="1" x14ac:dyDescent="0.25">
      <c r="B30" s="41">
        <v>19</v>
      </c>
      <c r="C30" s="45" t="s">
        <v>62</v>
      </c>
      <c r="D30" s="21"/>
      <c r="E30" s="21"/>
      <c r="F30" s="22"/>
      <c r="G30" s="22"/>
      <c r="H30" s="22"/>
      <c r="I30" s="22"/>
      <c r="J30" s="21" t="s">
        <v>66</v>
      </c>
      <c r="K30" s="23"/>
      <c r="L30" s="22">
        <f t="shared" si="0"/>
        <v>54375</v>
      </c>
      <c r="M30" s="22">
        <v>54375</v>
      </c>
      <c r="N30" s="22"/>
      <c r="O30" s="22"/>
      <c r="P30" s="24"/>
    </row>
    <row r="31" spans="2:16" ht="33.75" customHeight="1" x14ac:dyDescent="0.25">
      <c r="B31" s="41">
        <v>20</v>
      </c>
      <c r="C31" s="69" t="s">
        <v>94</v>
      </c>
      <c r="D31" s="37"/>
      <c r="E31" s="37"/>
      <c r="F31" s="86"/>
      <c r="G31" s="86"/>
      <c r="H31" s="86"/>
      <c r="I31" s="86"/>
      <c r="J31" s="21" t="s">
        <v>66</v>
      </c>
      <c r="K31" s="87"/>
      <c r="L31" s="86">
        <v>133929</v>
      </c>
      <c r="M31" s="86">
        <v>133929</v>
      </c>
      <c r="N31" s="86"/>
      <c r="O31" s="86"/>
      <c r="P31" s="89"/>
    </row>
    <row r="32" spans="2:16" ht="33.75" customHeight="1" thickBot="1" x14ac:dyDescent="0.3">
      <c r="B32" s="41">
        <v>21</v>
      </c>
      <c r="C32" s="66" t="s">
        <v>63</v>
      </c>
      <c r="D32" s="27"/>
      <c r="E32" s="27"/>
      <c r="F32" s="28"/>
      <c r="G32" s="28"/>
      <c r="H32" s="28"/>
      <c r="I32" s="28"/>
      <c r="J32" s="67" t="s">
        <v>66</v>
      </c>
      <c r="K32" s="36"/>
      <c r="L32" s="28">
        <f t="shared" ref="L32" si="1">M32+N32</f>
        <v>470410</v>
      </c>
      <c r="M32" s="68">
        <v>470410</v>
      </c>
      <c r="N32" s="86"/>
      <c r="O32" s="86"/>
      <c r="P32" s="89"/>
    </row>
    <row r="33" spans="2:16" ht="31.5" customHeight="1" thickBot="1" x14ac:dyDescent="0.3">
      <c r="B33" s="41">
        <v>22</v>
      </c>
      <c r="C33" s="66" t="s">
        <v>97</v>
      </c>
      <c r="D33" s="27"/>
      <c r="E33" s="27"/>
      <c r="F33" s="28"/>
      <c r="G33" s="28"/>
      <c r="H33" s="28"/>
      <c r="I33" s="28"/>
      <c r="J33" s="67" t="s">
        <v>66</v>
      </c>
      <c r="K33" s="36"/>
      <c r="L33" s="28">
        <v>1251250</v>
      </c>
      <c r="M33" s="68">
        <v>1251250</v>
      </c>
      <c r="N33" s="28"/>
      <c r="O33" s="28"/>
      <c r="P33" s="30"/>
    </row>
    <row r="34" spans="2:16" ht="18.75" customHeight="1" thickBot="1" x14ac:dyDescent="0.3">
      <c r="B34" s="152" t="s">
        <v>18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40"/>
      <c r="P34" s="14"/>
    </row>
    <row r="35" spans="2:16" ht="15.75" x14ac:dyDescent="0.25">
      <c r="B35" s="15"/>
      <c r="C35" s="31" t="s">
        <v>11</v>
      </c>
      <c r="D35" s="15"/>
      <c r="E35" s="17"/>
      <c r="F35" s="18">
        <f>SUM(F36:F40)</f>
        <v>0</v>
      </c>
      <c r="G35" s="18">
        <f>SUM(G36:G40)</f>
        <v>0</v>
      </c>
      <c r="H35" s="18">
        <f>SUM(H36:H40)</f>
        <v>0</v>
      </c>
      <c r="I35" s="32">
        <f>SUM(I36:I40)</f>
        <v>0</v>
      </c>
      <c r="J35" s="15"/>
      <c r="K35" s="17"/>
      <c r="L35" s="18">
        <f>SUM(L36:L41)</f>
        <v>3610596.25</v>
      </c>
      <c r="M35" s="18">
        <f>SUM(M36:M41)</f>
        <v>3610596.25</v>
      </c>
      <c r="N35" s="18">
        <f>SUM(N36:N41)</f>
        <v>0</v>
      </c>
      <c r="O35" s="18"/>
      <c r="P35" s="19"/>
    </row>
    <row r="36" spans="2:16" ht="31.5" customHeight="1" x14ac:dyDescent="0.25">
      <c r="B36" s="41">
        <v>3</v>
      </c>
      <c r="C36" s="46" t="s">
        <v>75</v>
      </c>
      <c r="D36" s="20"/>
      <c r="E36" s="21"/>
      <c r="F36" s="22"/>
      <c r="G36" s="22"/>
      <c r="H36" s="22"/>
      <c r="I36" s="33"/>
      <c r="J36" s="47" t="s">
        <v>66</v>
      </c>
      <c r="K36" s="23"/>
      <c r="L36" s="53">
        <f t="shared" ref="L36:L40" si="2">M36+N36</f>
        <v>270381</v>
      </c>
      <c r="M36" s="22">
        <v>270381</v>
      </c>
      <c r="N36" s="22"/>
      <c r="O36" s="22"/>
      <c r="P36" s="24"/>
    </row>
    <row r="37" spans="2:16" ht="31.5" customHeight="1" x14ac:dyDescent="0.25">
      <c r="B37" s="41">
        <v>4</v>
      </c>
      <c r="C37" s="69" t="s">
        <v>52</v>
      </c>
      <c r="D37" s="20"/>
      <c r="E37" s="21"/>
      <c r="F37" s="22"/>
      <c r="G37" s="22"/>
      <c r="H37" s="22"/>
      <c r="I37" s="33"/>
      <c r="J37" s="37" t="s">
        <v>65</v>
      </c>
      <c r="K37" s="23"/>
      <c r="L37" s="53">
        <f t="shared" si="2"/>
        <v>89268.75</v>
      </c>
      <c r="M37" s="22">
        <v>89268.75</v>
      </c>
      <c r="N37" s="22"/>
      <c r="O37" s="22"/>
      <c r="P37" s="24"/>
    </row>
    <row r="38" spans="2:16" ht="31.5" customHeight="1" x14ac:dyDescent="0.25">
      <c r="B38" s="41">
        <v>5</v>
      </c>
      <c r="C38" s="70" t="s">
        <v>76</v>
      </c>
      <c r="D38" s="20"/>
      <c r="E38" s="21"/>
      <c r="F38" s="22"/>
      <c r="G38" s="22"/>
      <c r="H38" s="22"/>
      <c r="I38" s="33"/>
      <c r="J38" s="71" t="s">
        <v>66</v>
      </c>
      <c r="K38" s="23"/>
      <c r="L38" s="53">
        <f t="shared" si="2"/>
        <v>48127.5</v>
      </c>
      <c r="M38" s="22">
        <v>48127.5</v>
      </c>
      <c r="N38" s="22"/>
      <c r="O38" s="22"/>
      <c r="P38" s="24"/>
    </row>
    <row r="39" spans="2:16" ht="26.25" customHeight="1" x14ac:dyDescent="0.25">
      <c r="B39" s="41">
        <v>6</v>
      </c>
      <c r="C39" s="72" t="s">
        <v>77</v>
      </c>
      <c r="D39" s="20"/>
      <c r="E39" s="21"/>
      <c r="F39" s="22"/>
      <c r="G39" s="22"/>
      <c r="H39" s="22"/>
      <c r="I39" s="33"/>
      <c r="J39" s="73" t="s">
        <v>78</v>
      </c>
      <c r="K39" s="23"/>
      <c r="L39" s="53">
        <f t="shared" si="2"/>
        <v>821414</v>
      </c>
      <c r="M39" s="22">
        <v>821414</v>
      </c>
      <c r="N39" s="22"/>
      <c r="O39" s="22"/>
      <c r="P39" s="24"/>
    </row>
    <row r="40" spans="2:16" ht="26.25" customHeight="1" x14ac:dyDescent="0.25">
      <c r="B40" s="41">
        <v>7</v>
      </c>
      <c r="C40" s="46" t="s">
        <v>63</v>
      </c>
      <c r="D40" s="21"/>
      <c r="E40" s="21"/>
      <c r="F40" s="22"/>
      <c r="G40" s="22"/>
      <c r="H40" s="22"/>
      <c r="I40" s="22"/>
      <c r="J40" s="47" t="s">
        <v>78</v>
      </c>
      <c r="K40" s="23"/>
      <c r="L40" s="22">
        <f t="shared" si="2"/>
        <v>387655</v>
      </c>
      <c r="M40" s="22">
        <v>387655</v>
      </c>
      <c r="N40" s="22"/>
      <c r="O40" s="22"/>
      <c r="P40" s="24"/>
    </row>
    <row r="41" spans="2:16" ht="32.25" thickBot="1" x14ac:dyDescent="0.3">
      <c r="B41" s="41">
        <v>8</v>
      </c>
      <c r="C41" s="66" t="s">
        <v>97</v>
      </c>
      <c r="D41" s="27"/>
      <c r="E41" s="27"/>
      <c r="F41" s="28"/>
      <c r="G41" s="28"/>
      <c r="H41" s="28"/>
      <c r="I41" s="28"/>
      <c r="J41" s="67"/>
      <c r="K41" s="29"/>
      <c r="L41" s="28">
        <v>1993750</v>
      </c>
      <c r="M41" s="28">
        <v>1993750</v>
      </c>
      <c r="N41" s="28"/>
      <c r="O41" s="28"/>
      <c r="P41" s="30"/>
    </row>
    <row r="42" spans="2:16" ht="18.75" customHeight="1" thickBot="1" x14ac:dyDescent="0.3">
      <c r="B42" s="132" t="s">
        <v>17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40"/>
      <c r="P42" s="14"/>
    </row>
    <row r="43" spans="2:16" ht="15.75" x14ac:dyDescent="0.25">
      <c r="B43" s="15"/>
      <c r="C43" s="31" t="s">
        <v>12</v>
      </c>
      <c r="D43" s="34"/>
      <c r="E43" s="17"/>
      <c r="F43" s="18">
        <f>SUM(F49:F53)</f>
        <v>0</v>
      </c>
      <c r="G43" s="18">
        <f>SUM(G49:G53)</f>
        <v>0</v>
      </c>
      <c r="H43" s="18">
        <f>SUM(H49:H53)</f>
        <v>0</v>
      </c>
      <c r="I43" s="18">
        <f>SUM(I49:I53)</f>
        <v>0</v>
      </c>
      <c r="J43" s="15"/>
      <c r="K43" s="17"/>
      <c r="L43" s="18">
        <f>SUM(L44:L54)</f>
        <v>27322367.503488716</v>
      </c>
      <c r="M43" s="18">
        <f>SUM(M44:M54)</f>
        <v>3273623.15625</v>
      </c>
      <c r="N43" s="18">
        <f>SUM(N44:N54)</f>
        <v>24048744.347238716</v>
      </c>
      <c r="O43" s="18"/>
      <c r="P43" s="19"/>
    </row>
    <row r="44" spans="2:16" ht="31.5" x14ac:dyDescent="0.25">
      <c r="B44" s="41">
        <v>1</v>
      </c>
      <c r="C44" s="45" t="s">
        <v>47</v>
      </c>
      <c r="D44" s="41"/>
      <c r="E44" s="42"/>
      <c r="F44" s="43"/>
      <c r="G44" s="43"/>
      <c r="H44" s="43"/>
      <c r="I44" s="49"/>
      <c r="J44" s="21" t="s">
        <v>64</v>
      </c>
      <c r="K44" s="42"/>
      <c r="L44" s="53">
        <f t="shared" ref="L44:L49" si="3">M44+N44</f>
        <v>16314857.110369623</v>
      </c>
      <c r="M44" s="53">
        <v>0</v>
      </c>
      <c r="N44" s="53">
        <v>16314857.110369623</v>
      </c>
      <c r="O44" s="43"/>
      <c r="P44" s="44"/>
    </row>
    <row r="45" spans="2:16" ht="18" customHeight="1" x14ac:dyDescent="0.25">
      <c r="B45" s="41">
        <v>2</v>
      </c>
      <c r="C45" s="45" t="s">
        <v>71</v>
      </c>
      <c r="D45" s="41"/>
      <c r="E45" s="42"/>
      <c r="F45" s="43"/>
      <c r="G45" s="43"/>
      <c r="H45" s="43"/>
      <c r="I45" s="49"/>
      <c r="J45" s="21" t="s">
        <v>65</v>
      </c>
      <c r="K45" s="42"/>
      <c r="L45" s="53">
        <f t="shared" si="3"/>
        <v>5991153.960582789</v>
      </c>
      <c r="M45" s="53">
        <v>0</v>
      </c>
      <c r="N45" s="53">
        <v>5991153.960582789</v>
      </c>
      <c r="O45" s="43"/>
      <c r="P45" s="44"/>
    </row>
    <row r="46" spans="2:16" ht="18" customHeight="1" x14ac:dyDescent="0.25">
      <c r="B46" s="41">
        <v>3</v>
      </c>
      <c r="C46" s="45" t="s">
        <v>72</v>
      </c>
      <c r="D46" s="41"/>
      <c r="E46" s="42"/>
      <c r="F46" s="43"/>
      <c r="G46" s="43"/>
      <c r="H46" s="43"/>
      <c r="I46" s="49"/>
      <c r="J46" s="21" t="s">
        <v>65</v>
      </c>
      <c r="K46" s="42"/>
      <c r="L46" s="53">
        <f t="shared" si="3"/>
        <v>989963.36257118452</v>
      </c>
      <c r="M46" s="53">
        <v>0</v>
      </c>
      <c r="N46" s="53">
        <v>989963.36257118452</v>
      </c>
      <c r="O46" s="43"/>
      <c r="P46" s="44"/>
    </row>
    <row r="47" spans="2:16" ht="31.5" x14ac:dyDescent="0.25">
      <c r="B47" s="20">
        <v>4</v>
      </c>
      <c r="C47" s="45" t="s">
        <v>73</v>
      </c>
      <c r="D47" s="20"/>
      <c r="E47" s="21"/>
      <c r="F47" s="52"/>
      <c r="G47" s="52"/>
      <c r="H47" s="52"/>
      <c r="I47" s="93"/>
      <c r="J47" s="21" t="s">
        <v>74</v>
      </c>
      <c r="K47" s="21"/>
      <c r="L47" s="22">
        <f t="shared" si="3"/>
        <v>724260.49872378027</v>
      </c>
      <c r="M47" s="22">
        <v>0</v>
      </c>
      <c r="N47" s="22">
        <v>724260.49872378027</v>
      </c>
      <c r="O47" s="52"/>
      <c r="P47" s="61"/>
    </row>
    <row r="48" spans="2:16" ht="19.5" customHeight="1" x14ac:dyDescent="0.25">
      <c r="B48" s="41">
        <v>5</v>
      </c>
      <c r="C48" s="45" t="s">
        <v>51</v>
      </c>
      <c r="D48" s="41"/>
      <c r="E48" s="42"/>
      <c r="F48" s="43"/>
      <c r="G48" s="43"/>
      <c r="H48" s="43"/>
      <c r="I48" s="49"/>
      <c r="J48" s="21" t="s">
        <v>66</v>
      </c>
      <c r="K48" s="42"/>
      <c r="L48" s="53">
        <f t="shared" si="3"/>
        <v>28509.414991342343</v>
      </c>
      <c r="M48" s="53">
        <v>0</v>
      </c>
      <c r="N48" s="53">
        <v>28509.414991342343</v>
      </c>
      <c r="O48" s="43"/>
      <c r="P48" s="44"/>
    </row>
    <row r="49" spans="2:16" ht="30" customHeight="1" x14ac:dyDescent="0.25">
      <c r="B49" s="41">
        <v>6</v>
      </c>
      <c r="C49" s="90" t="s">
        <v>52</v>
      </c>
      <c r="D49" s="50"/>
      <c r="E49" s="42"/>
      <c r="F49" s="53"/>
      <c r="G49" s="53"/>
      <c r="H49" s="53"/>
      <c r="I49" s="53"/>
      <c r="J49" s="42" t="s">
        <v>65</v>
      </c>
      <c r="K49" s="91"/>
      <c r="L49" s="53">
        <f t="shared" si="3"/>
        <v>92393.15625</v>
      </c>
      <c r="M49" s="53">
        <v>92393.15625</v>
      </c>
      <c r="N49" s="53"/>
      <c r="O49" s="53"/>
      <c r="P49" s="92"/>
    </row>
    <row r="50" spans="2:16" ht="22.5" customHeight="1" x14ac:dyDescent="0.25">
      <c r="B50" s="41">
        <v>7</v>
      </c>
      <c r="C50" s="74" t="s">
        <v>79</v>
      </c>
      <c r="D50" s="35"/>
      <c r="E50" s="21"/>
      <c r="F50" s="22"/>
      <c r="G50" s="22"/>
      <c r="H50" s="22"/>
      <c r="I50" s="22"/>
      <c r="J50" s="51" t="s">
        <v>66</v>
      </c>
      <c r="K50" s="25"/>
      <c r="L50" s="53">
        <f t="shared" ref="L50:L53" si="4">M50+N50</f>
        <v>344208</v>
      </c>
      <c r="M50" s="22">
        <v>344208</v>
      </c>
      <c r="N50" s="22"/>
      <c r="O50" s="22"/>
      <c r="P50" s="24"/>
    </row>
    <row r="51" spans="2:16" ht="22.5" customHeight="1" x14ac:dyDescent="0.25">
      <c r="B51" s="41">
        <v>8</v>
      </c>
      <c r="C51" s="46" t="s">
        <v>80</v>
      </c>
      <c r="D51" s="35"/>
      <c r="E51" s="21"/>
      <c r="F51" s="22"/>
      <c r="G51" s="22"/>
      <c r="H51" s="22"/>
      <c r="I51" s="22"/>
      <c r="J51" s="47" t="s">
        <v>78</v>
      </c>
      <c r="K51" s="25"/>
      <c r="L51" s="53">
        <f t="shared" si="4"/>
        <v>850164</v>
      </c>
      <c r="M51" s="22">
        <v>850164</v>
      </c>
      <c r="N51" s="22"/>
      <c r="O51" s="22"/>
      <c r="P51" s="24"/>
    </row>
    <row r="52" spans="2:16" ht="22.5" customHeight="1" x14ac:dyDescent="0.25">
      <c r="B52" s="41">
        <v>9</v>
      </c>
      <c r="C52" s="46" t="s">
        <v>81</v>
      </c>
      <c r="D52" s="35"/>
      <c r="E52" s="21"/>
      <c r="F52" s="22"/>
      <c r="G52" s="22"/>
      <c r="H52" s="22"/>
      <c r="I52" s="22"/>
      <c r="J52" s="47" t="s">
        <v>66</v>
      </c>
      <c r="K52" s="25"/>
      <c r="L52" s="53">
        <f t="shared" si="4"/>
        <v>926888</v>
      </c>
      <c r="M52" s="22">
        <v>926888</v>
      </c>
      <c r="N52" s="22"/>
      <c r="O52" s="22"/>
      <c r="P52" s="24"/>
    </row>
    <row r="53" spans="2:16" ht="22.5" customHeight="1" x14ac:dyDescent="0.25">
      <c r="B53" s="41">
        <v>10</v>
      </c>
      <c r="C53" s="72" t="s">
        <v>63</v>
      </c>
      <c r="D53" s="85"/>
      <c r="E53" s="37"/>
      <c r="F53" s="86"/>
      <c r="G53" s="86"/>
      <c r="H53" s="86"/>
      <c r="I53" s="86"/>
      <c r="J53" s="73" t="s">
        <v>66</v>
      </c>
      <c r="K53" s="87"/>
      <c r="L53" s="88">
        <f t="shared" si="4"/>
        <v>221970</v>
      </c>
      <c r="M53" s="86">
        <v>221970</v>
      </c>
      <c r="N53" s="86"/>
      <c r="O53" s="86"/>
      <c r="P53" s="89"/>
    </row>
    <row r="54" spans="2:16" ht="32.25" thickBot="1" x14ac:dyDescent="0.3">
      <c r="B54" s="41">
        <v>11</v>
      </c>
      <c r="C54" s="66" t="s">
        <v>97</v>
      </c>
      <c r="D54" s="27"/>
      <c r="E54" s="27"/>
      <c r="F54" s="28"/>
      <c r="G54" s="28"/>
      <c r="H54" s="28"/>
      <c r="I54" s="28"/>
      <c r="J54" s="67"/>
      <c r="K54" s="29"/>
      <c r="L54" s="28">
        <v>838000</v>
      </c>
      <c r="M54" s="28">
        <v>838000</v>
      </c>
      <c r="N54" s="28"/>
      <c r="O54" s="28"/>
      <c r="P54" s="30"/>
    </row>
    <row r="55" spans="2:16" ht="18.75" customHeight="1" thickBot="1" x14ac:dyDescent="0.3">
      <c r="B55" s="132" t="s">
        <v>16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40"/>
      <c r="P55" s="14"/>
    </row>
    <row r="56" spans="2:16" ht="15.75" x14ac:dyDescent="0.25">
      <c r="B56" s="15"/>
      <c r="C56" s="31" t="s">
        <v>13</v>
      </c>
      <c r="D56" s="15"/>
      <c r="E56" s="17"/>
      <c r="F56" s="18" t="e">
        <f>SUM(#REF!)</f>
        <v>#REF!</v>
      </c>
      <c r="G56" s="18" t="e">
        <f>#REF!</f>
        <v>#REF!</v>
      </c>
      <c r="H56" s="18" t="e">
        <f>SUM(#REF!)</f>
        <v>#REF!</v>
      </c>
      <c r="I56" s="18" t="e">
        <f>#REF!</f>
        <v>#REF!</v>
      </c>
      <c r="J56" s="15"/>
      <c r="K56" s="17"/>
      <c r="L56" s="18">
        <f>SUM(L57:L61)</f>
        <v>2134919.9167200001</v>
      </c>
      <c r="M56" s="18">
        <f>SUM(M57:M61)</f>
        <v>2134919.9167200001</v>
      </c>
      <c r="N56" s="18">
        <f>SUM(N57:N61)</f>
        <v>0</v>
      </c>
      <c r="O56" s="18"/>
      <c r="P56" s="19"/>
    </row>
    <row r="57" spans="2:16" ht="31.5" x14ac:dyDescent="0.25">
      <c r="B57" s="41">
        <v>1</v>
      </c>
      <c r="C57" s="45" t="s">
        <v>52</v>
      </c>
      <c r="D57" s="50"/>
      <c r="E57" s="42"/>
      <c r="F57" s="43"/>
      <c r="G57" s="43"/>
      <c r="H57" s="43"/>
      <c r="I57" s="43"/>
      <c r="J57" s="21" t="s">
        <v>65</v>
      </c>
      <c r="K57" s="42"/>
      <c r="L57" s="53">
        <f>M57+N57</f>
        <v>95626.916719999994</v>
      </c>
      <c r="M57" s="53">
        <v>95626.916719999994</v>
      </c>
      <c r="N57" s="43"/>
      <c r="O57" s="43"/>
      <c r="P57" s="44"/>
    </row>
    <row r="58" spans="2:16" ht="21" customHeight="1" x14ac:dyDescent="0.25">
      <c r="B58" s="41">
        <v>2</v>
      </c>
      <c r="C58" s="72" t="s">
        <v>77</v>
      </c>
      <c r="D58" s="50"/>
      <c r="E58" s="42"/>
      <c r="F58" s="43"/>
      <c r="G58" s="43"/>
      <c r="H58" s="43"/>
      <c r="I58" s="43"/>
      <c r="J58" s="73" t="s">
        <v>66</v>
      </c>
      <c r="K58" s="42"/>
      <c r="L58" s="53">
        <f t="shared" ref="L58:L59" si="5">M58+N58</f>
        <v>439960</v>
      </c>
      <c r="M58" s="53">
        <v>439960</v>
      </c>
      <c r="N58" s="43"/>
      <c r="O58" s="43"/>
      <c r="P58" s="44"/>
    </row>
    <row r="59" spans="2:16" ht="21" customHeight="1" x14ac:dyDescent="0.25">
      <c r="B59" s="41">
        <v>3</v>
      </c>
      <c r="C59" s="72" t="s">
        <v>81</v>
      </c>
      <c r="D59" s="50"/>
      <c r="E59" s="42"/>
      <c r="F59" s="43"/>
      <c r="G59" s="43"/>
      <c r="H59" s="43"/>
      <c r="I59" s="43"/>
      <c r="J59" s="73" t="s">
        <v>66</v>
      </c>
      <c r="K59" s="42"/>
      <c r="L59" s="53">
        <f t="shared" si="5"/>
        <v>479664</v>
      </c>
      <c r="M59" s="53">
        <v>479664</v>
      </c>
      <c r="N59" s="43"/>
      <c r="O59" s="43"/>
      <c r="P59" s="44"/>
    </row>
    <row r="60" spans="2:16" ht="21" customHeight="1" x14ac:dyDescent="0.25">
      <c r="B60" s="41">
        <v>4</v>
      </c>
      <c r="C60" s="72" t="s">
        <v>63</v>
      </c>
      <c r="D60" s="94"/>
      <c r="E60" s="51"/>
      <c r="F60" s="95"/>
      <c r="G60" s="95"/>
      <c r="H60" s="95"/>
      <c r="I60" s="95"/>
      <c r="J60" s="73" t="s">
        <v>66</v>
      </c>
      <c r="K60" s="51"/>
      <c r="L60" s="88">
        <f t="shared" ref="L60" si="6">M60+N60</f>
        <v>234169</v>
      </c>
      <c r="M60" s="88">
        <v>234169</v>
      </c>
      <c r="N60" s="95"/>
      <c r="O60" s="95"/>
      <c r="P60" s="96"/>
    </row>
    <row r="61" spans="2:16" ht="30.75" customHeight="1" thickBot="1" x14ac:dyDescent="0.3">
      <c r="B61" s="65">
        <v>5</v>
      </c>
      <c r="C61" s="66" t="s">
        <v>97</v>
      </c>
      <c r="D61" s="27"/>
      <c r="E61" s="27"/>
      <c r="F61" s="63"/>
      <c r="G61" s="63"/>
      <c r="H61" s="63"/>
      <c r="I61" s="63"/>
      <c r="J61" s="67" t="s">
        <v>66</v>
      </c>
      <c r="K61" s="27"/>
      <c r="L61" s="28">
        <v>885500</v>
      </c>
      <c r="M61" s="28">
        <v>885500</v>
      </c>
      <c r="N61" s="63"/>
      <c r="O61" s="63"/>
      <c r="P61" s="64"/>
    </row>
    <row r="62" spans="2:16" ht="18.75" customHeight="1" thickBot="1" x14ac:dyDescent="0.3">
      <c r="B62" s="132" t="s">
        <v>15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40"/>
      <c r="P62" s="14"/>
    </row>
    <row r="63" spans="2:16" ht="15.75" x14ac:dyDescent="0.25">
      <c r="B63" s="15"/>
      <c r="C63" s="31" t="s">
        <v>14</v>
      </c>
      <c r="D63" s="15"/>
      <c r="E63" s="17"/>
      <c r="F63" s="18" t="e">
        <f>SUM(#REF!)</f>
        <v>#REF!</v>
      </c>
      <c r="G63" s="18" t="e">
        <f>#REF!</f>
        <v>#REF!</v>
      </c>
      <c r="H63" s="18" t="e">
        <f>SUM(#REF!)</f>
        <v>#REF!</v>
      </c>
      <c r="I63" s="18" t="e">
        <f>#REF!</f>
        <v>#REF!</v>
      </c>
      <c r="J63" s="15"/>
      <c r="K63" s="17"/>
      <c r="L63" s="18">
        <f>SUM(L64:L67)</f>
        <v>1964416.8588</v>
      </c>
      <c r="M63" s="18">
        <f t="shared" ref="M63:N63" si="7">SUM(M64:M67)</f>
        <v>1964416.8588</v>
      </c>
      <c r="N63" s="18">
        <f t="shared" si="7"/>
        <v>0</v>
      </c>
      <c r="O63" s="18"/>
      <c r="P63" s="19"/>
    </row>
    <row r="64" spans="2:16" ht="31.5" x14ac:dyDescent="0.25">
      <c r="B64" s="20">
        <v>1</v>
      </c>
      <c r="C64" s="46" t="s">
        <v>82</v>
      </c>
      <c r="D64" s="21"/>
      <c r="E64" s="21"/>
      <c r="F64" s="52"/>
      <c r="G64" s="52"/>
      <c r="H64" s="52"/>
      <c r="I64" s="52"/>
      <c r="J64" s="47" t="s">
        <v>66</v>
      </c>
      <c r="K64" s="21"/>
      <c r="L64" s="22">
        <f>M64+N64</f>
        <v>1156837</v>
      </c>
      <c r="M64" s="22">
        <v>1156837</v>
      </c>
      <c r="N64" s="52"/>
      <c r="O64" s="52"/>
      <c r="P64" s="61"/>
    </row>
    <row r="65" spans="2:16" ht="31.5" x14ac:dyDescent="0.25">
      <c r="B65" s="20">
        <v>2</v>
      </c>
      <c r="C65" s="45" t="s">
        <v>52</v>
      </c>
      <c r="D65" s="21"/>
      <c r="E65" s="21"/>
      <c r="F65" s="52"/>
      <c r="G65" s="52"/>
      <c r="H65" s="52"/>
      <c r="I65" s="52"/>
      <c r="J65" s="21" t="s">
        <v>65</v>
      </c>
      <c r="K65" s="21"/>
      <c r="L65" s="22">
        <f t="shared" ref="L65:L66" si="8">M65+N65</f>
        <v>98973.858800000002</v>
      </c>
      <c r="M65" s="22">
        <v>98973.858800000002</v>
      </c>
      <c r="N65" s="52"/>
      <c r="O65" s="52"/>
      <c r="P65" s="61"/>
    </row>
    <row r="66" spans="2:16" ht="20.25" customHeight="1" x14ac:dyDescent="0.25">
      <c r="B66" s="20">
        <v>3</v>
      </c>
      <c r="C66" s="72" t="s">
        <v>63</v>
      </c>
      <c r="D66" s="37"/>
      <c r="E66" s="37"/>
      <c r="F66" s="97"/>
      <c r="G66" s="97"/>
      <c r="H66" s="97"/>
      <c r="I66" s="97"/>
      <c r="J66" s="73" t="s">
        <v>66</v>
      </c>
      <c r="K66" s="37"/>
      <c r="L66" s="86">
        <f t="shared" si="8"/>
        <v>131106</v>
      </c>
      <c r="M66" s="86">
        <v>131106</v>
      </c>
      <c r="N66" s="97"/>
      <c r="O66" s="97"/>
      <c r="P66" s="98"/>
    </row>
    <row r="67" spans="2:16" ht="34.5" customHeight="1" thickBot="1" x14ac:dyDescent="0.3">
      <c r="B67" s="26">
        <v>4</v>
      </c>
      <c r="C67" s="66" t="s">
        <v>97</v>
      </c>
      <c r="D67" s="27"/>
      <c r="E67" s="27"/>
      <c r="F67" s="63"/>
      <c r="G67" s="63"/>
      <c r="H67" s="63"/>
      <c r="I67" s="63"/>
      <c r="J67" s="67" t="s">
        <v>66</v>
      </c>
      <c r="K67" s="27"/>
      <c r="L67" s="28">
        <v>577500</v>
      </c>
      <c r="M67" s="28">
        <v>577500</v>
      </c>
      <c r="N67" s="63"/>
      <c r="O67" s="63"/>
      <c r="P67" s="64"/>
    </row>
    <row r="68" spans="2:16" ht="26.25" customHeight="1" thickBot="1" x14ac:dyDescent="0.3">
      <c r="B68" s="148" t="s">
        <v>22</v>
      </c>
      <c r="C68" s="149"/>
      <c r="D68" s="55"/>
      <c r="E68" s="56"/>
      <c r="F68" s="57" t="e">
        <f>F63+F56+F43+F35+F11</f>
        <v>#REF!</v>
      </c>
      <c r="G68" s="58"/>
      <c r="H68" s="57" t="e">
        <f>H63+H56+H43+H35+H11</f>
        <v>#REF!</v>
      </c>
      <c r="I68" s="59"/>
      <c r="J68" s="60"/>
      <c r="K68" s="58"/>
      <c r="L68" s="57">
        <f>L63+L56+L43+L35+L11</f>
        <v>294634861.27345818</v>
      </c>
      <c r="M68" s="57">
        <f>M63+M56+M43+M35+M11</f>
        <v>222028663.94195262</v>
      </c>
      <c r="N68" s="57">
        <f>N63+N56+N43+N35+N11</f>
        <v>72606197.331505552</v>
      </c>
      <c r="O68" s="57"/>
      <c r="P68" s="62"/>
    </row>
    <row r="71" spans="2:16" ht="27.75" customHeight="1" x14ac:dyDescent="0.25"/>
    <row r="72" spans="2:16" ht="54" customHeight="1" x14ac:dyDescent="0.25">
      <c r="C72" s="145" t="s">
        <v>20</v>
      </c>
      <c r="D72" s="145"/>
      <c r="E72" s="145"/>
      <c r="F72" s="145"/>
      <c r="G72" s="145"/>
      <c r="H72" s="145"/>
      <c r="I72" s="38"/>
      <c r="J72" s="130" t="s">
        <v>46</v>
      </c>
      <c r="K72" s="130"/>
      <c r="L72" s="131" t="s">
        <v>31</v>
      </c>
      <c r="M72" s="131"/>
      <c r="N72" s="131"/>
      <c r="O72" s="1"/>
      <c r="P72" s="4"/>
    </row>
    <row r="73" spans="2:16" ht="54" customHeight="1" x14ac:dyDescent="0.25">
      <c r="C73" s="84" t="s">
        <v>95</v>
      </c>
      <c r="D73" s="84"/>
      <c r="E73" s="84"/>
      <c r="F73" s="84"/>
      <c r="G73" s="84"/>
      <c r="H73" s="84"/>
      <c r="I73" s="82"/>
      <c r="J73" s="130" t="s">
        <v>46</v>
      </c>
      <c r="K73" s="130"/>
      <c r="L73" s="83" t="s">
        <v>96</v>
      </c>
      <c r="M73" s="83"/>
      <c r="N73" s="83"/>
      <c r="O73" s="1"/>
      <c r="P73" s="4"/>
    </row>
    <row r="74" spans="2:16" ht="54" customHeight="1" x14ac:dyDescent="0.25">
      <c r="C74" s="76" t="s">
        <v>83</v>
      </c>
      <c r="D74" s="76"/>
      <c r="E74" s="76"/>
      <c r="F74" s="76"/>
      <c r="G74" s="76"/>
      <c r="H74" s="76"/>
      <c r="I74" s="75"/>
      <c r="J74" s="130" t="s">
        <v>46</v>
      </c>
      <c r="K74" s="130"/>
      <c r="L74" s="79" t="s">
        <v>84</v>
      </c>
      <c r="M74" s="80"/>
      <c r="N74" s="80"/>
      <c r="O74" s="1"/>
      <c r="P74" s="4"/>
    </row>
    <row r="75" spans="2:16" ht="50.25" customHeight="1" x14ac:dyDescent="0.25">
      <c r="C75" s="145" t="s">
        <v>7</v>
      </c>
      <c r="D75" s="145"/>
      <c r="E75" s="145"/>
      <c r="F75" s="145"/>
      <c r="G75" s="145"/>
      <c r="H75" s="145"/>
      <c r="I75" s="38"/>
      <c r="J75" s="130" t="s">
        <v>46</v>
      </c>
      <c r="K75" s="130"/>
      <c r="L75" s="131" t="s">
        <v>87</v>
      </c>
      <c r="M75" s="131"/>
      <c r="N75" s="131"/>
      <c r="O75" s="1"/>
      <c r="P75" s="4"/>
    </row>
    <row r="76" spans="2:16" ht="50.25" customHeight="1" x14ac:dyDescent="0.25">
      <c r="C76" s="77" t="s">
        <v>90</v>
      </c>
      <c r="D76" s="77"/>
      <c r="E76" s="77"/>
      <c r="F76" s="77"/>
      <c r="G76" s="77"/>
      <c r="H76" s="77"/>
      <c r="I76" s="78"/>
      <c r="J76" s="130" t="s">
        <v>46</v>
      </c>
      <c r="K76" s="130"/>
      <c r="L76" s="79" t="s">
        <v>91</v>
      </c>
      <c r="M76" s="80"/>
      <c r="N76" s="80"/>
      <c r="O76" s="1"/>
      <c r="P76" s="4"/>
    </row>
    <row r="77" spans="2:16" ht="50.25" customHeight="1" x14ac:dyDescent="0.25">
      <c r="C77" s="77" t="s">
        <v>92</v>
      </c>
      <c r="D77" s="77"/>
      <c r="E77" s="77"/>
      <c r="F77" s="77"/>
      <c r="G77" s="77"/>
      <c r="H77" s="77"/>
      <c r="I77" s="78"/>
      <c r="J77" s="130" t="s">
        <v>46</v>
      </c>
      <c r="K77" s="130"/>
      <c r="L77" s="79" t="s">
        <v>93</v>
      </c>
      <c r="M77" s="80"/>
      <c r="N77" s="80"/>
      <c r="O77" s="1"/>
      <c r="P77" s="4"/>
    </row>
    <row r="78" spans="2:16" ht="50.25" customHeight="1" x14ac:dyDescent="0.25">
      <c r="C78" s="76" t="s">
        <v>85</v>
      </c>
      <c r="D78" s="76"/>
      <c r="E78" s="76"/>
      <c r="F78" s="76"/>
      <c r="G78" s="76"/>
      <c r="H78" s="76"/>
      <c r="I78" s="75"/>
      <c r="J78" s="130" t="s">
        <v>46</v>
      </c>
      <c r="K78" s="130"/>
      <c r="L78" s="79" t="s">
        <v>86</v>
      </c>
      <c r="M78" s="80"/>
      <c r="N78" s="80"/>
      <c r="O78" s="1"/>
      <c r="P78" s="4"/>
    </row>
    <row r="79" spans="2:16" ht="39" customHeight="1" x14ac:dyDescent="0.25">
      <c r="C79" s="145" t="s">
        <v>32</v>
      </c>
      <c r="D79" s="145"/>
      <c r="E79" s="145"/>
      <c r="F79" s="145"/>
      <c r="G79" s="145"/>
      <c r="H79" s="145"/>
      <c r="I79" s="38"/>
      <c r="J79" s="130" t="s">
        <v>46</v>
      </c>
      <c r="K79" s="130"/>
      <c r="L79" s="131" t="s">
        <v>21</v>
      </c>
      <c r="M79" s="131"/>
      <c r="N79" s="131"/>
      <c r="O79" s="1"/>
      <c r="P79" s="4"/>
    </row>
    <row r="80" spans="2:16" ht="39" customHeight="1" x14ac:dyDescent="0.25">
      <c r="C80" s="145" t="s">
        <v>32</v>
      </c>
      <c r="D80" s="145"/>
      <c r="E80" s="145"/>
      <c r="F80" s="145"/>
      <c r="G80" s="145"/>
      <c r="H80" s="145"/>
      <c r="I80" s="38"/>
      <c r="J80" s="130" t="s">
        <v>46</v>
      </c>
      <c r="K80" s="130"/>
      <c r="L80" s="131" t="s">
        <v>8</v>
      </c>
      <c r="M80" s="131"/>
      <c r="N80" s="131"/>
      <c r="O80" s="1"/>
      <c r="P80" s="4"/>
    </row>
    <row r="81" spans="3:18" ht="39.75" hidden="1" customHeight="1" x14ac:dyDescent="0.25">
      <c r="C81" s="145" t="s">
        <v>33</v>
      </c>
      <c r="D81" s="145"/>
      <c r="E81" s="145"/>
      <c r="F81" s="145"/>
      <c r="G81" s="145"/>
      <c r="H81" s="145"/>
      <c r="I81" s="38"/>
      <c r="J81" s="130" t="s">
        <v>46</v>
      </c>
      <c r="K81" s="130"/>
      <c r="L81" s="131" t="s">
        <v>23</v>
      </c>
      <c r="M81" s="131"/>
      <c r="N81" s="131"/>
      <c r="O81" s="1"/>
      <c r="P81" s="4"/>
    </row>
    <row r="82" spans="3:18" ht="39" hidden="1" customHeight="1" x14ac:dyDescent="0.25">
      <c r="C82" s="145" t="s">
        <v>34</v>
      </c>
      <c r="D82" s="145"/>
      <c r="E82" s="145"/>
      <c r="F82" s="145"/>
      <c r="G82" s="145"/>
      <c r="H82" s="145"/>
      <c r="I82" s="38"/>
      <c r="J82" s="130" t="s">
        <v>46</v>
      </c>
      <c r="K82" s="130"/>
      <c r="L82" s="131" t="s">
        <v>24</v>
      </c>
      <c r="M82" s="131"/>
      <c r="N82" s="131"/>
      <c r="O82" s="1"/>
      <c r="P82" s="4"/>
    </row>
    <row r="83" spans="3:18" s="2" customFormat="1" ht="45.75" hidden="1" customHeight="1" x14ac:dyDescent="0.25">
      <c r="C83" s="145" t="s">
        <v>35</v>
      </c>
      <c r="D83" s="145"/>
      <c r="E83" s="145"/>
      <c r="F83" s="145"/>
      <c r="G83" s="145"/>
      <c r="H83" s="145"/>
      <c r="I83" s="38"/>
      <c r="J83" s="130" t="s">
        <v>46</v>
      </c>
      <c r="K83" s="130"/>
      <c r="L83" s="131" t="s">
        <v>25</v>
      </c>
      <c r="M83" s="131"/>
      <c r="N83" s="131"/>
      <c r="O83" s="1"/>
      <c r="P83" s="4"/>
      <c r="Q83" s="4"/>
      <c r="R83" s="4"/>
    </row>
    <row r="84" spans="3:18" s="2" customFormat="1" ht="39" hidden="1" customHeight="1" x14ac:dyDescent="0.25">
      <c r="C84" s="145" t="s">
        <v>36</v>
      </c>
      <c r="D84" s="145"/>
      <c r="E84" s="145"/>
      <c r="F84" s="145"/>
      <c r="G84" s="145"/>
      <c r="H84" s="145"/>
      <c r="I84" s="38"/>
      <c r="J84" s="130" t="s">
        <v>46</v>
      </c>
      <c r="K84" s="130"/>
      <c r="L84" s="131" t="s">
        <v>30</v>
      </c>
      <c r="M84" s="131"/>
      <c r="N84" s="131"/>
      <c r="O84" s="1"/>
      <c r="P84" s="4"/>
      <c r="Q84" s="4"/>
      <c r="R84" s="4"/>
    </row>
    <row r="85" spans="3:18" s="2" customFormat="1" ht="39" hidden="1" customHeight="1" x14ac:dyDescent="0.25">
      <c r="C85" s="145" t="s">
        <v>36</v>
      </c>
      <c r="D85" s="145"/>
      <c r="E85" s="145"/>
      <c r="F85" s="145"/>
      <c r="G85" s="145"/>
      <c r="H85" s="145"/>
      <c r="I85" s="38"/>
      <c r="J85" s="130" t="s">
        <v>46</v>
      </c>
      <c r="K85" s="130"/>
      <c r="L85" s="131" t="s">
        <v>26</v>
      </c>
      <c r="M85" s="131"/>
      <c r="N85" s="131"/>
      <c r="O85" s="1"/>
      <c r="P85" s="4"/>
      <c r="Q85" s="4"/>
      <c r="R85" s="4"/>
    </row>
    <row r="86" spans="3:18" s="2" customFormat="1" ht="38.25" hidden="1" customHeight="1" x14ac:dyDescent="0.25">
      <c r="C86" s="146" t="s">
        <v>38</v>
      </c>
      <c r="D86" s="146"/>
      <c r="E86" s="146"/>
      <c r="F86" s="146"/>
      <c r="G86" s="146"/>
      <c r="H86" s="146"/>
      <c r="I86" s="39"/>
      <c r="J86" s="130" t="s">
        <v>46</v>
      </c>
      <c r="K86" s="130"/>
      <c r="L86" s="131" t="s">
        <v>29</v>
      </c>
      <c r="M86" s="131"/>
      <c r="N86" s="131"/>
      <c r="O86" s="1"/>
      <c r="P86" s="4"/>
      <c r="Q86" s="4"/>
      <c r="R86" s="4"/>
    </row>
    <row r="87" spans="3:18" s="2" customFormat="1" ht="54.75" hidden="1" customHeight="1" x14ac:dyDescent="0.25">
      <c r="C87" s="146" t="s">
        <v>9</v>
      </c>
      <c r="D87" s="146"/>
      <c r="E87" s="146"/>
      <c r="F87" s="146"/>
      <c r="G87" s="146"/>
      <c r="H87" s="146"/>
      <c r="I87" s="39"/>
      <c r="J87" s="130" t="s">
        <v>46</v>
      </c>
      <c r="K87" s="130"/>
      <c r="L87" s="131" t="s">
        <v>89</v>
      </c>
      <c r="M87" s="131"/>
      <c r="N87" s="131"/>
      <c r="O87" s="1"/>
      <c r="P87" s="4"/>
      <c r="Q87" s="4"/>
      <c r="R87" s="4"/>
    </row>
    <row r="88" spans="3:18" s="2" customFormat="1" ht="39" hidden="1" customHeight="1" x14ac:dyDescent="0.25">
      <c r="C88" s="145" t="s">
        <v>27</v>
      </c>
      <c r="D88" s="145"/>
      <c r="E88" s="145"/>
      <c r="F88" s="145"/>
      <c r="G88" s="145"/>
      <c r="H88" s="145"/>
      <c r="I88" s="38"/>
      <c r="J88" s="130" t="s">
        <v>46</v>
      </c>
      <c r="K88" s="130"/>
      <c r="L88" s="131" t="s">
        <v>28</v>
      </c>
      <c r="M88" s="131"/>
      <c r="N88" s="131"/>
      <c r="O88" s="1"/>
      <c r="P88" s="4"/>
      <c r="Q88" s="4"/>
      <c r="R88" s="4"/>
    </row>
    <row r="89" spans="3:18" s="2" customFormat="1" ht="49.5" hidden="1" customHeight="1" x14ac:dyDescent="0.25">
      <c r="C89" s="145" t="s">
        <v>37</v>
      </c>
      <c r="D89" s="145"/>
      <c r="E89" s="145"/>
      <c r="F89" s="145"/>
      <c r="G89" s="145"/>
      <c r="H89" s="145"/>
      <c r="I89" s="38"/>
      <c r="J89" s="130" t="s">
        <v>46</v>
      </c>
      <c r="K89" s="130"/>
      <c r="L89" s="131" t="s">
        <v>88</v>
      </c>
      <c r="M89" s="131"/>
      <c r="N89" s="131"/>
      <c r="O89" s="1"/>
      <c r="P89" s="4"/>
      <c r="Q89" s="4"/>
      <c r="R89" s="4"/>
    </row>
  </sheetData>
  <mergeCells count="64">
    <mergeCell ref="B2:P2"/>
    <mergeCell ref="L87:N87"/>
    <mergeCell ref="L84:N84"/>
    <mergeCell ref="L85:N85"/>
    <mergeCell ref="C81:H81"/>
    <mergeCell ref="C82:H82"/>
    <mergeCell ref="C79:H79"/>
    <mergeCell ref="C80:H80"/>
    <mergeCell ref="B68:C68"/>
    <mergeCell ref="C72:H72"/>
    <mergeCell ref="C75:H75"/>
    <mergeCell ref="B10:N10"/>
    <mergeCell ref="B34:N34"/>
    <mergeCell ref="B42:N42"/>
    <mergeCell ref="B55:N55"/>
    <mergeCell ref="J73:K73"/>
    <mergeCell ref="L88:N88"/>
    <mergeCell ref="L86:N86"/>
    <mergeCell ref="L83:N83"/>
    <mergeCell ref="J75:K75"/>
    <mergeCell ref="J79:K79"/>
    <mergeCell ref="J80:K80"/>
    <mergeCell ref="J81:K81"/>
    <mergeCell ref="J82:K82"/>
    <mergeCell ref="J83:K83"/>
    <mergeCell ref="L75:N75"/>
    <mergeCell ref="L79:N79"/>
    <mergeCell ref="J76:K76"/>
    <mergeCell ref="J87:K87"/>
    <mergeCell ref="J77:K77"/>
    <mergeCell ref="J78:K78"/>
    <mergeCell ref="C89:H89"/>
    <mergeCell ref="C86:H86"/>
    <mergeCell ref="J89:K89"/>
    <mergeCell ref="J86:K86"/>
    <mergeCell ref="L80:N80"/>
    <mergeCell ref="L81:N81"/>
    <mergeCell ref="L82:N82"/>
    <mergeCell ref="J84:K84"/>
    <mergeCell ref="J85:K85"/>
    <mergeCell ref="L89:N89"/>
    <mergeCell ref="C85:H85"/>
    <mergeCell ref="C88:H88"/>
    <mergeCell ref="J88:K88"/>
    <mergeCell ref="C83:H83"/>
    <mergeCell ref="C84:H84"/>
    <mergeCell ref="C87:H87"/>
    <mergeCell ref="B3:P3"/>
    <mergeCell ref="B4:P4"/>
    <mergeCell ref="B5:P5"/>
    <mergeCell ref="C7:C8"/>
    <mergeCell ref="B7:B8"/>
    <mergeCell ref="D7:D8"/>
    <mergeCell ref="E7:E8"/>
    <mergeCell ref="F7:F8"/>
    <mergeCell ref="G7:I7"/>
    <mergeCell ref="J74:K74"/>
    <mergeCell ref="J72:K72"/>
    <mergeCell ref="L72:N72"/>
    <mergeCell ref="B62:N62"/>
    <mergeCell ref="K7:K8"/>
    <mergeCell ref="L7:L8"/>
    <mergeCell ref="M7:P7"/>
    <mergeCell ref="J7:J8"/>
  </mergeCells>
  <pageMargins left="0.11811023622047245" right="0.11811023622047245" top="0.15748031496062992" bottom="0.15748031496062992" header="0.31496062992125984" footer="0.11811023622047245"/>
  <pageSetup paperSize="9" scale="59" fitToHeight="0" orientation="landscape" r:id="rId1"/>
  <rowBreaks count="1" manualBreakCount="1">
    <brk id="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view="pageBreakPreview" topLeftCell="A4" zoomScale="90" zoomScaleNormal="100" zoomScaleSheetLayoutView="90" zoomScalePageLayoutView="70" workbookViewId="0">
      <selection activeCell="S10" sqref="S10"/>
    </sheetView>
  </sheetViews>
  <sheetFormatPr defaultRowHeight="15" x14ac:dyDescent="0.25"/>
  <cols>
    <col min="1" max="1" width="9.140625" style="4"/>
    <col min="2" max="2" width="5.140625" style="2" customWidth="1"/>
    <col min="3" max="3" width="57.7109375" style="3" customWidth="1"/>
    <col min="4" max="4" width="9.5703125" style="2" hidden="1" customWidth="1"/>
    <col min="5" max="5" width="11" style="2" hidden="1" customWidth="1"/>
    <col min="6" max="6" width="22.28515625" style="2" hidden="1" customWidth="1"/>
    <col min="7" max="7" width="17.140625" style="2" hidden="1" customWidth="1"/>
    <col min="8" max="8" width="16" style="2" hidden="1" customWidth="1"/>
    <col min="9" max="9" width="5.85546875" style="2" hidden="1" customWidth="1"/>
    <col min="10" max="10" width="10.140625" style="2" customWidth="1"/>
    <col min="11" max="11" width="14.140625" style="109" customWidth="1"/>
    <col min="12" max="12" width="14.28515625" style="2" customWidth="1"/>
    <col min="13" max="13" width="14.5703125" style="2" hidden="1" customWidth="1"/>
    <col min="14" max="14" width="18.140625" style="2" hidden="1" customWidth="1"/>
    <col min="15" max="15" width="20.5703125" style="4" hidden="1" customWidth="1"/>
    <col min="16" max="16" width="11.28515625" style="4" hidden="1" customWidth="1"/>
    <col min="17" max="18" width="0" style="4" hidden="1" customWidth="1"/>
    <col min="19" max="19" width="19.28515625" style="4" customWidth="1"/>
    <col min="20" max="20" width="21.5703125" style="4" customWidth="1"/>
    <col min="21" max="21" width="31.140625" style="4" bestFit="1" customWidth="1"/>
    <col min="22" max="23" width="15.140625" style="4" customWidth="1"/>
    <col min="24" max="16384" width="9.140625" style="4"/>
  </cols>
  <sheetData>
    <row r="1" spans="2:22" ht="15.75" x14ac:dyDescent="0.25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2:22" ht="15.75" x14ac:dyDescent="0.2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2:22" ht="18.75" x14ac:dyDescent="0.25">
      <c r="B3" s="157" t="s">
        <v>124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2:22" ht="15.75" x14ac:dyDescent="0.25">
      <c r="B4" s="99"/>
      <c r="C4" s="110"/>
      <c r="D4" s="99"/>
      <c r="E4" s="99"/>
      <c r="F4" s="99"/>
      <c r="G4" s="99"/>
      <c r="H4" s="99"/>
      <c r="I4" s="99"/>
      <c r="J4" s="99"/>
      <c r="K4" s="107"/>
      <c r="L4" s="99"/>
      <c r="M4" s="99"/>
      <c r="N4" s="99"/>
    </row>
    <row r="5" spans="2:22" ht="15.75" x14ac:dyDescent="0.25">
      <c r="B5" s="135"/>
      <c r="C5" s="135" t="s">
        <v>43</v>
      </c>
      <c r="D5" s="135" t="s">
        <v>0</v>
      </c>
      <c r="E5" s="135" t="s">
        <v>1</v>
      </c>
      <c r="F5" s="135" t="s">
        <v>2</v>
      </c>
      <c r="G5" s="135" t="s">
        <v>3</v>
      </c>
      <c r="H5" s="135"/>
      <c r="I5" s="135"/>
      <c r="J5" s="135" t="s">
        <v>0</v>
      </c>
      <c r="K5" s="167" t="s">
        <v>1</v>
      </c>
      <c r="L5" s="135" t="s">
        <v>105</v>
      </c>
      <c r="M5" s="162" t="s">
        <v>3</v>
      </c>
      <c r="N5" s="163"/>
      <c r="O5" s="164"/>
      <c r="S5" s="135" t="s">
        <v>127</v>
      </c>
      <c r="T5" s="156" t="s">
        <v>106</v>
      </c>
      <c r="U5" s="156" t="s">
        <v>107</v>
      </c>
      <c r="V5" s="156" t="s">
        <v>108</v>
      </c>
    </row>
    <row r="6" spans="2:22" ht="62.25" customHeight="1" x14ac:dyDescent="0.25">
      <c r="B6" s="135"/>
      <c r="C6" s="135"/>
      <c r="D6" s="135"/>
      <c r="E6" s="135"/>
      <c r="F6" s="135"/>
      <c r="G6" s="116" t="s">
        <v>4</v>
      </c>
      <c r="H6" s="116" t="s">
        <v>5</v>
      </c>
      <c r="I6" s="116" t="s">
        <v>6</v>
      </c>
      <c r="J6" s="135"/>
      <c r="K6" s="167"/>
      <c r="L6" s="135"/>
      <c r="M6" s="116" t="s">
        <v>4</v>
      </c>
      <c r="N6" s="116" t="s">
        <v>5</v>
      </c>
      <c r="O6" s="116" t="s">
        <v>40</v>
      </c>
      <c r="S6" s="135"/>
      <c r="T6" s="156"/>
      <c r="U6" s="156"/>
      <c r="V6" s="156"/>
    </row>
    <row r="7" spans="2:22" ht="15.75" x14ac:dyDescent="0.25">
      <c r="B7" s="116">
        <v>1</v>
      </c>
      <c r="C7" s="116">
        <v>2</v>
      </c>
      <c r="D7" s="116">
        <v>3</v>
      </c>
      <c r="E7" s="116">
        <v>4</v>
      </c>
      <c r="F7" s="116">
        <v>5</v>
      </c>
      <c r="G7" s="116">
        <v>6</v>
      </c>
      <c r="H7" s="116">
        <v>7</v>
      </c>
      <c r="I7" s="116">
        <v>8</v>
      </c>
      <c r="J7" s="116">
        <v>3</v>
      </c>
      <c r="K7" s="117">
        <v>4</v>
      </c>
      <c r="L7" s="116">
        <v>5</v>
      </c>
      <c r="M7" s="116">
        <v>7</v>
      </c>
      <c r="N7" s="116">
        <v>8</v>
      </c>
      <c r="O7" s="52">
        <v>9</v>
      </c>
      <c r="P7" s="114" t="s">
        <v>101</v>
      </c>
      <c r="Q7" s="114"/>
      <c r="R7" s="114"/>
      <c r="S7" s="115">
        <v>6</v>
      </c>
      <c r="T7" s="115">
        <v>7</v>
      </c>
      <c r="U7" s="115">
        <v>8</v>
      </c>
      <c r="V7" s="115">
        <v>9</v>
      </c>
    </row>
    <row r="8" spans="2:22" ht="15.75" x14ac:dyDescent="0.25">
      <c r="B8" s="158" t="s">
        <v>125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60"/>
    </row>
    <row r="9" spans="2:22" ht="15.75" x14ac:dyDescent="0.25">
      <c r="B9" s="21"/>
      <c r="C9" s="112" t="s">
        <v>11</v>
      </c>
      <c r="D9" s="21"/>
      <c r="E9" s="21"/>
      <c r="F9" s="52">
        <f>SUM(F16:F19)</f>
        <v>0</v>
      </c>
      <c r="G9" s="52" t="e">
        <f>#REF!</f>
        <v>#REF!</v>
      </c>
      <c r="H9" s="52">
        <f>SUM(H16:H19)</f>
        <v>0</v>
      </c>
      <c r="I9" s="52" t="e">
        <f>#REF!</f>
        <v>#REF!</v>
      </c>
      <c r="J9" s="21"/>
      <c r="K9" s="108"/>
      <c r="L9" s="52">
        <f>SUM(L10:L20)</f>
        <v>81419014.549163625</v>
      </c>
      <c r="M9" s="52">
        <f t="shared" ref="M9:R9" si="0">SUM(M10:M19)</f>
        <v>201062010.95646501</v>
      </c>
      <c r="N9" s="52">
        <f t="shared" si="0"/>
        <v>37015982.57</v>
      </c>
      <c r="O9" s="52">
        <f t="shared" si="0"/>
        <v>0</v>
      </c>
      <c r="P9" s="52">
        <f t="shared" si="0"/>
        <v>0</v>
      </c>
      <c r="Q9" s="52">
        <f t="shared" si="0"/>
        <v>0</v>
      </c>
      <c r="R9" s="52">
        <f t="shared" si="0"/>
        <v>0</v>
      </c>
      <c r="S9" s="52">
        <f>SUM(S10:S20)</f>
        <v>44725869.768645719</v>
      </c>
      <c r="T9" s="122"/>
      <c r="U9" s="121"/>
      <c r="V9" s="126"/>
    </row>
    <row r="10" spans="2:22" ht="30" x14ac:dyDescent="0.25">
      <c r="B10" s="21">
        <v>1</v>
      </c>
      <c r="C10" s="45" t="s">
        <v>48</v>
      </c>
      <c r="D10" s="21"/>
      <c r="E10" s="21"/>
      <c r="F10" s="52"/>
      <c r="G10" s="52"/>
      <c r="H10" s="52"/>
      <c r="I10" s="52"/>
      <c r="J10" s="21" t="s">
        <v>65</v>
      </c>
      <c r="K10" s="108">
        <v>1</v>
      </c>
      <c r="L10" s="22">
        <v>29142738.056000002</v>
      </c>
      <c r="M10" s="22">
        <v>0</v>
      </c>
      <c r="N10" s="22">
        <v>36428422.57</v>
      </c>
      <c r="O10" s="22"/>
      <c r="P10" s="22"/>
      <c r="Q10" s="22"/>
      <c r="R10" s="22"/>
      <c r="S10" s="22">
        <v>0</v>
      </c>
      <c r="T10" s="124" t="s">
        <v>114</v>
      </c>
      <c r="U10" s="121" t="s">
        <v>113</v>
      </c>
      <c r="V10" s="126" t="s">
        <v>123</v>
      </c>
    </row>
    <row r="11" spans="2:22" ht="30" x14ac:dyDescent="0.25">
      <c r="B11" s="21">
        <v>2</v>
      </c>
      <c r="C11" s="45" t="s">
        <v>50</v>
      </c>
      <c r="D11" s="21"/>
      <c r="E11" s="21"/>
      <c r="F11" s="52"/>
      <c r="G11" s="52"/>
      <c r="H11" s="52"/>
      <c r="I11" s="52"/>
      <c r="J11" s="21" t="s">
        <v>65</v>
      </c>
      <c r="K11" s="108">
        <v>1</v>
      </c>
      <c r="L11" s="22">
        <v>446545.6</v>
      </c>
      <c r="M11" s="22">
        <v>0</v>
      </c>
      <c r="N11" s="22">
        <v>587560</v>
      </c>
      <c r="O11" s="22"/>
      <c r="P11" s="22"/>
      <c r="Q11" s="22"/>
      <c r="R11" s="22"/>
      <c r="S11" s="22">
        <v>0</v>
      </c>
      <c r="T11" s="124" t="s">
        <v>115</v>
      </c>
      <c r="U11" s="121" t="s">
        <v>113</v>
      </c>
      <c r="V11" s="126" t="s">
        <v>123</v>
      </c>
    </row>
    <row r="12" spans="2:22" ht="63" x14ac:dyDescent="0.25">
      <c r="B12" s="21">
        <v>3</v>
      </c>
      <c r="C12" s="45" t="s">
        <v>49</v>
      </c>
      <c r="D12" s="21"/>
      <c r="E12" s="21"/>
      <c r="F12" s="52"/>
      <c r="G12" s="52"/>
      <c r="H12" s="52"/>
      <c r="I12" s="52"/>
      <c r="J12" s="21" t="s">
        <v>65</v>
      </c>
      <c r="K12" s="108">
        <v>1</v>
      </c>
      <c r="L12" s="22">
        <v>3806153.31</v>
      </c>
      <c r="M12" s="22">
        <v>7612306.6200000001</v>
      </c>
      <c r="N12" s="22"/>
      <c r="O12" s="22"/>
      <c r="P12" s="22"/>
      <c r="Q12" s="22"/>
      <c r="R12" s="22"/>
      <c r="S12" s="22">
        <v>0</v>
      </c>
      <c r="T12" s="124" t="s">
        <v>119</v>
      </c>
      <c r="U12" s="121" t="s">
        <v>113</v>
      </c>
      <c r="V12" s="126" t="s">
        <v>123</v>
      </c>
    </row>
    <row r="13" spans="2:22" ht="60.75" thickBot="1" x14ac:dyDescent="0.3">
      <c r="B13" s="21">
        <v>4</v>
      </c>
      <c r="C13" s="45" t="s">
        <v>51</v>
      </c>
      <c r="D13" s="21"/>
      <c r="E13" s="21"/>
      <c r="F13" s="52"/>
      <c r="G13" s="52"/>
      <c r="H13" s="52"/>
      <c r="I13" s="52"/>
      <c r="J13" s="21" t="s">
        <v>66</v>
      </c>
      <c r="K13" s="108">
        <v>1</v>
      </c>
      <c r="L13" s="22">
        <v>158235.92372071432</v>
      </c>
      <c r="M13" s="22">
        <f>N9*0.45%</f>
        <v>166571.92156500003</v>
      </c>
      <c r="N13" s="22"/>
      <c r="O13" s="22"/>
      <c r="P13" s="22"/>
      <c r="Q13" s="22"/>
      <c r="R13" s="22"/>
      <c r="S13" s="22">
        <v>26288.494790000001</v>
      </c>
      <c r="T13" s="125" t="s">
        <v>120</v>
      </c>
      <c r="U13" s="118" t="s">
        <v>116</v>
      </c>
      <c r="V13" s="126" t="s">
        <v>123</v>
      </c>
    </row>
    <row r="14" spans="2:22" ht="60" x14ac:dyDescent="0.25">
      <c r="B14" s="21">
        <v>5</v>
      </c>
      <c r="C14" s="45" t="s">
        <v>98</v>
      </c>
      <c r="D14" s="21"/>
      <c r="E14" s="21"/>
      <c r="F14" s="52"/>
      <c r="G14" s="52"/>
      <c r="H14" s="52"/>
      <c r="I14" s="52"/>
      <c r="J14" s="21" t="s">
        <v>65</v>
      </c>
      <c r="K14" s="108">
        <v>1</v>
      </c>
      <c r="L14" s="22">
        <v>43034401.9234429</v>
      </c>
      <c r="M14" s="22">
        <v>191402506</v>
      </c>
      <c r="N14" s="22"/>
      <c r="O14" s="22"/>
      <c r="P14" s="22"/>
      <c r="Q14" s="22"/>
      <c r="R14" s="22"/>
      <c r="S14" s="22">
        <v>42886487.193570003</v>
      </c>
      <c r="T14" s="125" t="s">
        <v>120</v>
      </c>
      <c r="U14" s="121" t="s">
        <v>126</v>
      </c>
      <c r="V14" s="126"/>
    </row>
    <row r="15" spans="2:22" ht="31.5" x14ac:dyDescent="0.25">
      <c r="B15" s="21">
        <v>6</v>
      </c>
      <c r="C15" s="45" t="s">
        <v>99</v>
      </c>
      <c r="D15" s="21"/>
      <c r="E15" s="21"/>
      <c r="F15" s="52"/>
      <c r="G15" s="52"/>
      <c r="H15" s="52"/>
      <c r="I15" s="52"/>
      <c r="J15" s="21" t="s">
        <v>65</v>
      </c>
      <c r="K15" s="108">
        <v>1</v>
      </c>
      <c r="L15" s="22">
        <v>146583</v>
      </c>
      <c r="M15" s="22">
        <f>[1]PTD!$C$5+[1]PTD!$C$6</f>
        <v>57745.608900000007</v>
      </c>
      <c r="N15" s="22"/>
      <c r="O15" s="22"/>
      <c r="P15" s="22"/>
      <c r="Q15" s="22"/>
      <c r="R15" s="22"/>
      <c r="S15" s="22">
        <v>0</v>
      </c>
      <c r="T15" s="123" t="s">
        <v>110</v>
      </c>
      <c r="U15" s="121" t="s">
        <v>113</v>
      </c>
      <c r="V15" s="126" t="s">
        <v>123</v>
      </c>
    </row>
    <row r="16" spans="2:22" ht="60" x14ac:dyDescent="0.25">
      <c r="B16" s="21">
        <v>7</v>
      </c>
      <c r="C16" s="45" t="s">
        <v>104</v>
      </c>
      <c r="D16" s="21"/>
      <c r="E16" s="21"/>
      <c r="F16" s="22"/>
      <c r="G16" s="22"/>
      <c r="H16" s="22"/>
      <c r="I16" s="22"/>
      <c r="J16" s="21" t="s">
        <v>65</v>
      </c>
      <c r="K16" s="106">
        <v>1</v>
      </c>
      <c r="L16" s="22">
        <v>153125.68599999999</v>
      </c>
      <c r="M16" s="22">
        <v>153125.68599999999</v>
      </c>
      <c r="N16" s="22"/>
      <c r="O16" s="22"/>
      <c r="P16" s="22"/>
      <c r="Q16" s="22"/>
      <c r="R16" s="22"/>
      <c r="S16" s="22">
        <v>0</v>
      </c>
      <c r="T16" s="123" t="s">
        <v>112</v>
      </c>
      <c r="U16" s="121" t="s">
        <v>113</v>
      </c>
      <c r="V16" s="126" t="s">
        <v>123</v>
      </c>
    </row>
    <row r="17" spans="1:22" ht="105" x14ac:dyDescent="0.25">
      <c r="B17" s="21">
        <v>8</v>
      </c>
      <c r="C17" s="45" t="s">
        <v>103</v>
      </c>
      <c r="D17" s="21"/>
      <c r="E17" s="21"/>
      <c r="F17" s="22"/>
      <c r="G17" s="22"/>
      <c r="H17" s="22"/>
      <c r="I17" s="22"/>
      <c r="J17" s="21" t="s">
        <v>102</v>
      </c>
      <c r="K17" s="106">
        <v>1</v>
      </c>
      <c r="L17" s="22">
        <v>621845.12</v>
      </c>
      <c r="M17" s="22">
        <f>[1]PTD!$C$10+[1]PTD!$C$11+[1]PTD!$C$13+[1]PTD!$C$14+[1]PTD!$C$16</f>
        <v>621845.12</v>
      </c>
      <c r="N17" s="22"/>
      <c r="O17" s="22"/>
      <c r="P17" s="22"/>
      <c r="Q17" s="22"/>
      <c r="R17" s="22"/>
      <c r="S17" s="22">
        <v>20000</v>
      </c>
      <c r="T17" s="123" t="s">
        <v>111</v>
      </c>
      <c r="U17" s="121" t="s">
        <v>113</v>
      </c>
      <c r="V17" s="126" t="s">
        <v>123</v>
      </c>
    </row>
    <row r="18" spans="1:22" ht="45" x14ac:dyDescent="0.25">
      <c r="B18" s="21">
        <v>9</v>
      </c>
      <c r="C18" s="45" t="s">
        <v>100</v>
      </c>
      <c r="D18" s="21"/>
      <c r="E18" s="21"/>
      <c r="F18" s="22"/>
      <c r="G18" s="22"/>
      <c r="H18" s="22"/>
      <c r="I18" s="22"/>
      <c r="J18" s="21" t="s">
        <v>102</v>
      </c>
      <c r="K18" s="108">
        <v>1</v>
      </c>
      <c r="L18" s="22">
        <v>1296171</v>
      </c>
      <c r="M18" s="22">
        <v>470410</v>
      </c>
      <c r="N18" s="22"/>
      <c r="O18" s="22"/>
      <c r="P18" s="22"/>
      <c r="Q18" s="22"/>
      <c r="R18" s="22"/>
      <c r="S18" s="22">
        <v>1793094.08028571</v>
      </c>
      <c r="T18" s="123" t="s">
        <v>109</v>
      </c>
      <c r="U18" s="121" t="s">
        <v>113</v>
      </c>
      <c r="V18" s="126" t="s">
        <v>123</v>
      </c>
    </row>
    <row r="19" spans="1:22" ht="60" x14ac:dyDescent="0.25">
      <c r="B19" s="21">
        <v>10</v>
      </c>
      <c r="C19" s="45" t="s">
        <v>97</v>
      </c>
      <c r="D19" s="21"/>
      <c r="E19" s="21"/>
      <c r="F19" s="22"/>
      <c r="G19" s="22"/>
      <c r="H19" s="22"/>
      <c r="I19" s="22"/>
      <c r="J19" s="21" t="s">
        <v>66</v>
      </c>
      <c r="K19" s="108">
        <v>1</v>
      </c>
      <c r="L19" s="22">
        <v>2345440</v>
      </c>
      <c r="M19" s="22">
        <v>577500</v>
      </c>
      <c r="N19" s="22"/>
      <c r="O19" s="22"/>
      <c r="P19" s="22"/>
      <c r="Q19" s="22"/>
      <c r="R19" s="22"/>
      <c r="S19" s="22">
        <v>0</v>
      </c>
      <c r="T19" s="125" t="s">
        <v>120</v>
      </c>
      <c r="U19" s="121" t="s">
        <v>113</v>
      </c>
      <c r="V19" s="126" t="s">
        <v>123</v>
      </c>
    </row>
    <row r="20" spans="1:22" ht="31.5" x14ac:dyDescent="0.25">
      <c r="B20" s="21">
        <v>11</v>
      </c>
      <c r="C20" s="127" t="s">
        <v>121</v>
      </c>
      <c r="D20" s="128"/>
      <c r="E20" s="128"/>
      <c r="F20" s="129"/>
      <c r="G20" s="129"/>
      <c r="H20" s="129"/>
      <c r="I20" s="129"/>
      <c r="J20" s="21" t="s">
        <v>66</v>
      </c>
      <c r="K20" s="108">
        <v>1</v>
      </c>
      <c r="L20" s="22">
        <v>267774.93</v>
      </c>
      <c r="M20" s="22"/>
      <c r="N20" s="22"/>
      <c r="O20" s="22"/>
      <c r="P20" s="22"/>
      <c r="Q20" s="22"/>
      <c r="R20" s="22"/>
      <c r="S20" s="22">
        <v>0</v>
      </c>
      <c r="T20" s="123" t="s">
        <v>122</v>
      </c>
      <c r="U20" s="121" t="s">
        <v>113</v>
      </c>
      <c r="V20" s="126" t="s">
        <v>123</v>
      </c>
    </row>
    <row r="22" spans="1:22" ht="15.75" x14ac:dyDescent="0.25">
      <c r="B22" s="119" t="s">
        <v>117</v>
      </c>
      <c r="C22" s="119"/>
      <c r="D22" s="119"/>
      <c r="E22" s="119"/>
      <c r="F22" s="119"/>
      <c r="G22" s="119"/>
      <c r="H22" s="119"/>
      <c r="I22" s="120"/>
      <c r="J22" s="120"/>
      <c r="K22" s="120"/>
      <c r="L22" s="155"/>
      <c r="M22" s="155"/>
      <c r="N22" s="155"/>
    </row>
    <row r="23" spans="1:22" ht="15.75" customHeight="1" x14ac:dyDescent="0.25">
      <c r="B23" s="166" t="s">
        <v>118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</row>
    <row r="24" spans="1:22" ht="15.75" x14ac:dyDescent="0.25">
      <c r="C24" s="161"/>
      <c r="D24" s="161"/>
      <c r="E24" s="161"/>
      <c r="F24" s="161"/>
      <c r="G24" s="161"/>
      <c r="H24" s="161"/>
      <c r="I24" s="100"/>
      <c r="J24" s="154"/>
      <c r="K24" s="154"/>
      <c r="L24" s="155"/>
      <c r="M24" s="155"/>
      <c r="N24" s="155"/>
    </row>
    <row r="25" spans="1:22" ht="15.75" x14ac:dyDescent="0.25">
      <c r="C25" s="111"/>
      <c r="D25" s="101"/>
      <c r="E25" s="101"/>
      <c r="F25" s="101"/>
      <c r="G25" s="101"/>
      <c r="H25" s="101"/>
      <c r="I25" s="100"/>
      <c r="J25" s="154"/>
      <c r="K25" s="154"/>
      <c r="L25" s="103"/>
      <c r="M25" s="102"/>
      <c r="N25" s="102"/>
    </row>
    <row r="26" spans="1:22" ht="15.75" x14ac:dyDescent="0.25">
      <c r="C26" s="111"/>
      <c r="D26" s="101"/>
      <c r="E26" s="101"/>
      <c r="F26" s="101"/>
      <c r="G26" s="101"/>
      <c r="H26" s="101"/>
      <c r="I26" s="100"/>
      <c r="J26" s="154"/>
      <c r="K26" s="154"/>
      <c r="L26" s="103"/>
      <c r="M26" s="102"/>
      <c r="N26" s="102"/>
    </row>
    <row r="27" spans="1:22" ht="15.75" x14ac:dyDescent="0.25">
      <c r="C27" s="111"/>
      <c r="D27" s="101"/>
      <c r="E27" s="101"/>
      <c r="F27" s="101"/>
      <c r="G27" s="101"/>
      <c r="H27" s="101"/>
      <c r="I27" s="100"/>
      <c r="J27" s="154"/>
      <c r="K27" s="154"/>
      <c r="L27" s="103"/>
      <c r="M27" s="102"/>
      <c r="N27" s="102"/>
    </row>
    <row r="28" spans="1:22" ht="15.75" x14ac:dyDescent="0.25">
      <c r="C28" s="161"/>
      <c r="D28" s="161"/>
      <c r="E28" s="161"/>
      <c r="F28" s="161"/>
      <c r="G28" s="161"/>
      <c r="H28" s="161"/>
      <c r="I28" s="100"/>
      <c r="J28" s="154"/>
      <c r="K28" s="154"/>
      <c r="L28" s="155"/>
      <c r="M28" s="155"/>
      <c r="N28" s="155"/>
    </row>
    <row r="29" spans="1:22" ht="15.75" x14ac:dyDescent="0.25">
      <c r="C29" s="161"/>
      <c r="D29" s="161"/>
      <c r="E29" s="161"/>
      <c r="F29" s="161"/>
      <c r="G29" s="161"/>
      <c r="H29" s="161"/>
      <c r="I29" s="100"/>
      <c r="J29" s="154"/>
      <c r="K29" s="154"/>
      <c r="L29" s="155"/>
      <c r="M29" s="155"/>
      <c r="N29" s="155"/>
    </row>
    <row r="30" spans="1:22" ht="15.75" x14ac:dyDescent="0.25">
      <c r="C30" s="161"/>
      <c r="D30" s="161"/>
      <c r="E30" s="161"/>
      <c r="F30" s="161"/>
      <c r="G30" s="161"/>
      <c r="H30" s="161"/>
      <c r="I30" s="100"/>
      <c r="J30" s="154"/>
      <c r="K30" s="154"/>
      <c r="L30" s="155"/>
      <c r="M30" s="155"/>
      <c r="N30" s="155"/>
    </row>
    <row r="31" spans="1:22" ht="15.75" x14ac:dyDescent="0.25">
      <c r="C31" s="161"/>
      <c r="D31" s="161"/>
      <c r="E31" s="161"/>
      <c r="F31" s="161"/>
      <c r="G31" s="161"/>
      <c r="H31" s="161"/>
      <c r="I31" s="100"/>
      <c r="J31" s="154"/>
      <c r="K31" s="154"/>
      <c r="L31" s="155"/>
      <c r="M31" s="155"/>
      <c r="N31" s="155"/>
    </row>
    <row r="32" spans="1:22" s="2" customFormat="1" ht="15.75" x14ac:dyDescent="0.25">
      <c r="A32" s="113"/>
      <c r="C32" s="161"/>
      <c r="D32" s="161"/>
      <c r="E32" s="161"/>
      <c r="F32" s="161"/>
      <c r="G32" s="161"/>
      <c r="H32" s="161"/>
      <c r="I32" s="100"/>
      <c r="J32" s="154"/>
      <c r="K32" s="154"/>
      <c r="L32" s="155"/>
      <c r="M32" s="155"/>
      <c r="N32" s="155"/>
      <c r="O32" s="4"/>
      <c r="P32" s="4"/>
    </row>
    <row r="33" spans="1:16" s="2" customFormat="1" ht="15.75" x14ac:dyDescent="0.25">
      <c r="A33" s="113"/>
      <c r="C33" s="161"/>
      <c r="D33" s="161"/>
      <c r="E33" s="161"/>
      <c r="F33" s="161"/>
      <c r="G33" s="161"/>
      <c r="H33" s="161"/>
      <c r="I33" s="100"/>
      <c r="J33" s="154"/>
      <c r="K33" s="154"/>
      <c r="L33" s="155"/>
      <c r="M33" s="155"/>
      <c r="N33" s="155"/>
      <c r="O33" s="4"/>
      <c r="P33" s="4"/>
    </row>
    <row r="34" spans="1:16" s="2" customFormat="1" ht="15.75" x14ac:dyDescent="0.25">
      <c r="A34" s="113"/>
      <c r="C34" s="161"/>
      <c r="D34" s="161"/>
      <c r="E34" s="161"/>
      <c r="F34" s="161"/>
      <c r="G34" s="161"/>
      <c r="H34" s="161"/>
      <c r="I34" s="100"/>
      <c r="J34" s="154"/>
      <c r="K34" s="154"/>
      <c r="L34" s="155"/>
      <c r="M34" s="155"/>
      <c r="N34" s="155"/>
      <c r="O34" s="4"/>
      <c r="P34" s="4"/>
    </row>
    <row r="35" spans="1:16" s="2" customFormat="1" ht="15.75" x14ac:dyDescent="0.25">
      <c r="A35" s="113"/>
      <c r="C35" s="165"/>
      <c r="D35" s="165"/>
      <c r="E35" s="165"/>
      <c r="F35" s="165"/>
      <c r="G35" s="165"/>
      <c r="H35" s="165"/>
      <c r="I35" s="104"/>
      <c r="J35" s="154"/>
      <c r="K35" s="154"/>
      <c r="L35" s="155"/>
      <c r="M35" s="155"/>
      <c r="N35" s="155"/>
      <c r="O35" s="4"/>
      <c r="P35" s="4"/>
    </row>
    <row r="36" spans="1:16" s="2" customFormat="1" ht="15.75" x14ac:dyDescent="0.25">
      <c r="A36" s="113"/>
      <c r="C36" s="165"/>
      <c r="D36" s="165"/>
      <c r="E36" s="165"/>
      <c r="F36" s="165"/>
      <c r="G36" s="165"/>
      <c r="H36" s="165"/>
      <c r="I36" s="104"/>
      <c r="J36" s="154"/>
      <c r="K36" s="154"/>
      <c r="L36" s="155"/>
      <c r="M36" s="155"/>
      <c r="N36" s="155"/>
      <c r="O36" s="4"/>
      <c r="P36" s="4"/>
    </row>
    <row r="37" spans="1:16" s="2" customFormat="1" ht="15.75" x14ac:dyDescent="0.25">
      <c r="A37" s="113"/>
      <c r="C37" s="161"/>
      <c r="D37" s="161"/>
      <c r="E37" s="161"/>
      <c r="F37" s="161"/>
      <c r="G37" s="161"/>
      <c r="H37" s="161"/>
      <c r="I37" s="100"/>
      <c r="J37" s="154"/>
      <c r="K37" s="154"/>
      <c r="L37" s="155"/>
      <c r="M37" s="155"/>
      <c r="N37" s="155"/>
      <c r="O37" s="4"/>
      <c r="P37" s="4"/>
    </row>
    <row r="38" spans="1:16" s="2" customFormat="1" ht="15.75" x14ac:dyDescent="0.25">
      <c r="A38" s="113"/>
      <c r="C38" s="161"/>
      <c r="D38" s="161"/>
      <c r="E38" s="161"/>
      <c r="F38" s="161"/>
      <c r="G38" s="161"/>
      <c r="H38" s="161"/>
      <c r="I38" s="100"/>
      <c r="J38" s="154"/>
      <c r="K38" s="154"/>
      <c r="L38" s="155"/>
      <c r="M38" s="155"/>
      <c r="N38" s="155"/>
      <c r="O38" s="4"/>
      <c r="P38" s="4"/>
    </row>
  </sheetData>
  <mergeCells count="59">
    <mergeCell ref="L22:N22"/>
    <mergeCell ref="S5:S6"/>
    <mergeCell ref="L33:N33"/>
    <mergeCell ref="L32:N32"/>
    <mergeCell ref="L31:N31"/>
    <mergeCell ref="L30:N30"/>
    <mergeCell ref="L29:N29"/>
    <mergeCell ref="J27:K27"/>
    <mergeCell ref="C28:H28"/>
    <mergeCell ref="J28:K28"/>
    <mergeCell ref="B1:N1"/>
    <mergeCell ref="B2:N2"/>
    <mergeCell ref="B5:B6"/>
    <mergeCell ref="C5:C6"/>
    <mergeCell ref="D5:D6"/>
    <mergeCell ref="E5:E6"/>
    <mergeCell ref="F5:F6"/>
    <mergeCell ref="G5:I5"/>
    <mergeCell ref="J5:J6"/>
    <mergeCell ref="K5:K6"/>
    <mergeCell ref="L5:L6"/>
    <mergeCell ref="L28:N28"/>
    <mergeCell ref="L24:N24"/>
    <mergeCell ref="C24:H24"/>
    <mergeCell ref="J24:K24"/>
    <mergeCell ref="J25:K25"/>
    <mergeCell ref="J26:K26"/>
    <mergeCell ref="B23:T23"/>
    <mergeCell ref="C31:H31"/>
    <mergeCell ref="J31:K31"/>
    <mergeCell ref="C32:H32"/>
    <mergeCell ref="J32:K32"/>
    <mergeCell ref="C29:H29"/>
    <mergeCell ref="J29:K29"/>
    <mergeCell ref="C38:H38"/>
    <mergeCell ref="J38:K38"/>
    <mergeCell ref="L38:N38"/>
    <mergeCell ref="C36:H36"/>
    <mergeCell ref="J36:K36"/>
    <mergeCell ref="L36:N36"/>
    <mergeCell ref="C37:H37"/>
    <mergeCell ref="J37:K37"/>
    <mergeCell ref="L37:N37"/>
    <mergeCell ref="J35:K35"/>
    <mergeCell ref="L35:N35"/>
    <mergeCell ref="T5:T6"/>
    <mergeCell ref="B3:V3"/>
    <mergeCell ref="U5:U6"/>
    <mergeCell ref="V5:V6"/>
    <mergeCell ref="B8:V8"/>
    <mergeCell ref="C33:H33"/>
    <mergeCell ref="J33:K33"/>
    <mergeCell ref="M5:O5"/>
    <mergeCell ref="C34:H34"/>
    <mergeCell ref="J34:K34"/>
    <mergeCell ref="L34:N34"/>
    <mergeCell ref="C35:H35"/>
    <mergeCell ref="C30:H30"/>
    <mergeCell ref="J30:K30"/>
  </mergeCells>
  <pageMargins left="0.23622047244094491" right="0.23622047244094491" top="0.55118110236220474" bottom="0.87425595238095233" header="0.31496062992125984" footer="0.31496062992125984"/>
  <pageSetup paperSize="8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Ver1</vt:lpstr>
      <vt:lpstr>'Ver1'!Print_Area</vt:lpstr>
      <vt:lpstr>Свод!Print_Area</vt:lpstr>
      <vt:lpstr>'Ver1'!Область_печати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Beisenova &lt;BPTD&gt;</dc:creator>
  <cp:lastModifiedBy>Amankelsin Amangeldin</cp:lastModifiedBy>
  <cp:lastPrinted>2019-08-14T04:34:24Z</cp:lastPrinted>
  <dcterms:created xsi:type="dcterms:W3CDTF">2019-06-10T10:51:48Z</dcterms:created>
  <dcterms:modified xsi:type="dcterms:W3CDTF">2021-10-18T03:10:17Z</dcterms:modified>
</cp:coreProperties>
</file>